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interdev\pdf\dcyf\"/>
    </mc:Choice>
  </mc:AlternateContent>
  <xr:revisionPtr revIDLastSave="0" documentId="8_{11ECDB33-5C4C-4236-A0B9-9186CA8FC23F}" xr6:coauthVersionLast="47" xr6:coauthVersionMax="47" xr10:uidLastSave="{00000000-0000-0000-0000-000000000000}"/>
  <bookViews>
    <workbookView xWindow="3510" yWindow="2940" windowWidth="22770" windowHeight="13260" activeTab="4" xr2:uid="{26B78B20-8C8B-4DA2-8BC1-FAE1C04B9F5B}"/>
  </bookViews>
  <sheets>
    <sheet name="Family Time Fee Table" sheetId="1" r:id="rId1"/>
    <sheet name="Billing FAQ" sheetId="4" r:id="rId2"/>
    <sheet name="Stanards" sheetId="3" r:id="rId3"/>
    <sheet name="Rate Setting Benchmark" sheetId="10" r:id="rId4"/>
    <sheet name=" FT Hourly Logic" sheetId="11" r:id="rId5"/>
  </sheets>
  <externalReferences>
    <externalReference r:id="rId6"/>
  </externalReferences>
  <definedNames>
    <definedName name="Accounting_Hourly" localSheetId="4">#REF!</definedName>
    <definedName name="Accounting_Hourly">#REF!</definedName>
    <definedName name="Accounting_Use" localSheetId="4">#REF!</definedName>
    <definedName name="Accounting_Use">#REF!</definedName>
    <definedName name="Admin_Inflate" localSheetId="4">#REF!</definedName>
    <definedName name="Admin_Inflate">#REF!</definedName>
    <definedName name="AManager_Hourly" localSheetId="4">#REF!</definedName>
    <definedName name="AManager_Hourly">#REF!</definedName>
    <definedName name="AVG_Mileage" localSheetId="4">#REF!</definedName>
    <definedName name="AVG_Mileage">#REF!</definedName>
    <definedName name="Benefits_Rate" localSheetId="4">#REF!</definedName>
    <definedName name="Benefits_Rate">#REF!</definedName>
    <definedName name="CaseWorker_Hourly" localSheetId="4">#REF!</definedName>
    <definedName name="CaseWorker_Hourly">#REF!</definedName>
    <definedName name="DATATYPEVal">[1]Validation!$C$2:$C$3</definedName>
    <definedName name="Federal_Tax" localSheetId="4">#REF!</definedName>
    <definedName name="Federal_Tax">#REF!</definedName>
    <definedName name="HourlyRate" localSheetId="4">#REF!</definedName>
    <definedName name="HourlyRate">#REF!</definedName>
    <definedName name="HoursPerVisit" localSheetId="4">#REF!</definedName>
    <definedName name="HoursPerVisit">#REF!</definedName>
    <definedName name="LevelValidation">[1]Validation!$A$2:$A$3</definedName>
    <definedName name="list2">#REF!</definedName>
    <definedName name="list3">#REF!</definedName>
    <definedName name="Manager" localSheetId="4">#REF!</definedName>
    <definedName name="Manager">#REF!</definedName>
    <definedName name="Mileage" localSheetId="4">#REF!</definedName>
    <definedName name="Mileage">#REF!</definedName>
    <definedName name="Rent" localSheetId="4">#REF!</definedName>
    <definedName name="Rent">#REF!</definedName>
    <definedName name="Scheduler_Hourly" localSheetId="4">#REF!</definedName>
    <definedName name="Scheduler_Hourly">#REF!</definedName>
    <definedName name="Scheduler_Use" localSheetId="4">#REF!</definedName>
    <definedName name="Scheduler_Use">#REF!</definedName>
    <definedName name="TypeValidation">[1]Validation!$B$2:$B$7</definedName>
    <definedName name="VisitsPerMonth" localSheetId="4">#REF!</definedName>
    <definedName name="VisitsPerMonth">#REF!</definedName>
    <definedName name="WABO" localSheetId="4">#REF!</definedName>
    <definedName name="WAB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1" l="1"/>
  <c r="E38" i="11"/>
  <c r="E33" i="11"/>
  <c r="C30" i="11"/>
  <c r="C29" i="11"/>
  <c r="C28" i="11"/>
  <c r="D12" i="11"/>
  <c r="D13" i="11" s="1"/>
  <c r="E31" i="11" s="1"/>
  <c r="D5" i="11"/>
  <c r="D11" i="11" s="1"/>
  <c r="E29" i="11" s="1"/>
  <c r="C35" i="10"/>
  <c r="E18" i="11" s="1"/>
  <c r="E36" i="11" s="1"/>
  <c r="G36" i="11" s="1"/>
  <c r="C27" i="10"/>
  <c r="C29" i="10" s="1"/>
  <c r="F31" i="11" s="1"/>
  <c r="G31" i="11" s="1"/>
  <c r="C8" i="10"/>
  <c r="C7" i="10"/>
  <c r="F6" i="10"/>
  <c r="F7" i="10" s="1"/>
  <c r="C10" i="10" l="1"/>
  <c r="C11" i="10" s="1"/>
  <c r="C12" i="10" s="1"/>
  <c r="D6" i="11"/>
  <c r="D10" i="11" s="1"/>
  <c r="E28" i="11" s="1"/>
  <c r="E30" i="11"/>
  <c r="C17" i="10" l="1"/>
  <c r="F29" i="11" s="1"/>
  <c r="G29" i="11" s="1"/>
  <c r="C20" i="10"/>
  <c r="F28" i="11" s="1"/>
  <c r="G28" i="11" s="1"/>
  <c r="G32" i="11" s="1"/>
  <c r="F30" i="11"/>
  <c r="G30" i="11" s="1"/>
  <c r="G33" i="11" l="1"/>
  <c r="G34" i="11"/>
  <c r="G37" i="11" s="1"/>
  <c r="G38" i="11" l="1"/>
  <c r="G39" i="11" s="1"/>
  <c r="G40" i="11" l="1"/>
  <c r="G41" i="11" s="1"/>
  <c r="H45" i="11" s="1"/>
</calcChain>
</file>

<file path=xl/sharedStrings.xml><?xml version="1.0" encoding="utf-8"?>
<sst xmlns="http://schemas.openxmlformats.org/spreadsheetml/2006/main" count="321" uniqueCount="129">
  <si>
    <t>Family Time Services</t>
  </si>
  <si>
    <r>
      <rPr>
        <b/>
        <sz val="11"/>
        <color rgb="FFC00000"/>
        <rFont val="Calibri"/>
        <family val="2"/>
        <scheme val="minor"/>
      </rPr>
      <t xml:space="preserve">Hourly Rate:  </t>
    </r>
    <r>
      <rPr>
        <sz val="11"/>
        <color theme="1"/>
        <rFont val="Calibri"/>
        <family val="2"/>
        <scheme val="minor"/>
      </rPr>
      <t>the April 1 2022 rate incase, reflects an increase in requirements for Staff Supervision, Program Management, and Accounting. Those standards are being phased in starting April 1, 2022 See Standards Tab. These standards will be finalized and  amended to the contract as soon as possible.</t>
    </r>
  </si>
  <si>
    <t>Party Responsible for No Show or Cancelled Visit</t>
  </si>
  <si>
    <t>Flat Rate Amount</t>
  </si>
  <si>
    <t>Minutes @ $37.19</t>
  </si>
  <si>
    <t>Visit Time</t>
  </si>
  <si>
    <t>In Person</t>
  </si>
  <si>
    <t>Attended - Supervised or Monitored</t>
  </si>
  <si>
    <t>N/A</t>
  </si>
  <si>
    <t>Actual</t>
  </si>
  <si>
    <t>Attended - Transportation Only/Unsupervised</t>
  </si>
  <si>
    <t>Actual Capped at 180</t>
  </si>
  <si>
    <t>Cancelled Less Than 24 Hours Visit Time</t>
  </si>
  <si>
    <t>Social Worker, Provider</t>
  </si>
  <si>
    <t>Parent, Child, Foster Parent</t>
  </si>
  <si>
    <t>Cancelled More Than 24 Hours Visit Time</t>
  </si>
  <si>
    <t>No Show</t>
  </si>
  <si>
    <t>Virtual</t>
  </si>
  <si>
    <t>Actual capped at 66</t>
  </si>
  <si>
    <t>Wait Time</t>
  </si>
  <si>
    <t>Transport Time</t>
  </si>
  <si>
    <t>In Person       or Virtual</t>
  </si>
  <si>
    <t>Total Reimbursed</t>
  </si>
  <si>
    <t>Transport Fees</t>
  </si>
  <si>
    <t>At OFM posted Rate</t>
  </si>
  <si>
    <t>Mileage</t>
  </si>
  <si>
    <t>Total Reimbursed Capped at $7.03 per Child</t>
  </si>
  <si>
    <t>Sibling Visit Activity Fee</t>
  </si>
  <si>
    <t>Report Writing</t>
  </si>
  <si>
    <t>Attended</t>
  </si>
  <si>
    <t>UIR</t>
  </si>
  <si>
    <t>Intake (Fee and Report Writing)</t>
  </si>
  <si>
    <t>Health Screening Calls</t>
  </si>
  <si>
    <t>No Show*</t>
  </si>
  <si>
    <t>Cancelled Less Than 24 Hours Visit Time*</t>
  </si>
  <si>
    <t xml:space="preserve">*Missed visit as a result of the Provider or DCYF are not elligable for a missed visit fee. </t>
  </si>
  <si>
    <t>Green highlighted items reflect most recent changes</t>
  </si>
  <si>
    <t>Date Implemented</t>
  </si>
  <si>
    <t xml:space="preserve">Service Standards </t>
  </si>
  <si>
    <t xml:space="preserve">1 Transportation Travel includes travel supporting a child or youth to participate in visit and includes travel:
a. Contractor's place of business or residence, whichever is the shorter distance, or pervious visitation location, 
b. Pick up and transport children to a parent or sibling visit, or Contractor's travel directly to a visit, and
c. Return child(ren) to an agreed upon location, and to return to office unless traveling to next Pick up. </t>
  </si>
  <si>
    <r>
      <rPr>
        <b/>
        <sz val="11"/>
        <color theme="1"/>
        <rFont val="Calibri"/>
        <family val="2"/>
        <scheme val="minor"/>
      </rPr>
      <t>Accounting standards</t>
    </r>
    <r>
      <rPr>
        <sz val="11"/>
        <color theme="1"/>
        <rFont val="Calibri"/>
        <family val="2"/>
        <scheme val="minor"/>
      </rPr>
      <t xml:space="preserve">
1.	Financial Management
a.	Contractor must maintain a written financial management system to ensure accurate tracking and internal controls of all financial matters related to this contract, including but not limited to:
(1)	Fiscal records that shall substantiate costs charged to DCYF;
(2)	Documentation of all costs associated with services provided;
(3)	Payroll;
(4)	Subcontractors (If applicable); and
(5)	Travel Cost.
b.	Reconcile invoices and payments no less than quarterly, if you have any payment questions please submit the Payment Inquiry Form
2.	Procedures and Policies
a.	Financial Management shall address the following, but not limited to:
(1)	Fiscal records that shall substantiate costs charged to DCYF;
(2)	Documentation of all costs associated with services provided;
(3)	Payroll;
(4)	Subcontractors (If applicable); and
(5)	Travel Cost.
b.	The Contractor shall submit a copy of the written operating procedures to the DCYF Contact identified on page 1 upon execution of this Contract.
c.	The Contractor and DCYF shall each retain a copy of any written operating procedures.
</t>
    </r>
  </si>
  <si>
    <r>
      <t xml:space="preserve">Program Management
</t>
    </r>
    <r>
      <rPr>
        <sz val="11"/>
        <color theme="1"/>
        <rFont val="Calibri"/>
        <family val="2"/>
        <scheme val="minor"/>
      </rPr>
      <t>1.	Expected Service Outcomes
The Contractor shall be expected to accomplish the following in providing services under this Contract: 
a.	Client engagement with delivered service.
b.	Improvement of parental engagement with their child(ren) as a result of the services. 
c.	Reduction in missed/no shows and cancelled visits. 
2.	Trauma Informed
a.	All services delivered under this Contract are required to use a Trauma Informed Approach that, wherever possible, focuses on the success of the families and does not define families by their failures.
b.	Services to families require clear culturally relevant efforts towards engagement and understanding of the family’s strengths and needs.
3.	Quality Oversight and Improvement
a.	The Contractor shall organize, conduct, and implement Quality oversight and Improvement activities targeted at improving outcomes for families and, at a minimum, include: 
(1)	An organizational chart that identifies the people responsible for Quality oversight and improvement.  
(2)	Policy or guidelines that specifically target Quality oversight and improvement connected to: 
(a)	Cultural Competency, which specifically includes strategies consistent with the Cultural Humility approach to serving families; 
(b)	Use the intake process to give families voice in their visits;
(c)	Staff trained and supported to deliver quality services; and
(d)	Timeliness of service deliver and reports submitted to DCYF Social Service Specialists.
b.	The Contractor shall participate, as requested by DCYF, in quality improvement meetings. These meetings will be:
(1)	Include staff from DCYF, regional leads and staff from the local offices; and
(2)	Focused on creating a setting for open dialog regarding:
(a)	The partnership of effort between DCYF and Contractors in serving families; 
(b)	Opportunities to support and enhance the service delivery process and outcomes; and
(c)	Consensus building around best practices and specific service delivery.</t>
    </r>
  </si>
  <si>
    <r>
      <rPr>
        <b/>
        <u/>
        <sz val="11"/>
        <color theme="1"/>
        <rFont val="Calibri"/>
        <family val="2"/>
        <scheme val="minor"/>
      </rPr>
      <t>Sibling Activity Fee</t>
    </r>
    <r>
      <rPr>
        <sz val="11"/>
        <color theme="1"/>
        <rFont val="Calibri"/>
        <family val="2"/>
        <scheme val="minor"/>
      </rPr>
      <t xml:space="preserve">
1.	The Contractor may bill for each child who is in the care and custody of DCYF and who participates in an activity at each visit. 
2.	The activity fee shall be used to provide activities, food, or supplies for a visit. When the activity fee is used to purchase supplies, those supplies shall be given to the child at the end of the visit.  
(a)	This fee is not available for visit during a parent and child visit.  </t>
    </r>
  </si>
  <si>
    <r>
      <rPr>
        <b/>
        <u/>
        <sz val="11"/>
        <color theme="1"/>
        <rFont val="Calibri"/>
        <family val="2"/>
        <scheme val="minor"/>
      </rPr>
      <t>Mileage</t>
    </r>
    <r>
      <rPr>
        <sz val="11"/>
        <color theme="1"/>
        <rFont val="Calibri"/>
        <family val="2"/>
        <scheme val="minor"/>
      </rPr>
      <t xml:space="preserve">
The mileage rate is set by the Washington State Office of Financial Management (OFM). Current rates for travel can be accessed at 
https://www.ofm.wa.gov/sites/default/files/public/legacy/policy/10.90.htm#10.90.10 </t>
    </r>
  </si>
  <si>
    <r>
      <rPr>
        <b/>
        <u/>
        <sz val="11"/>
        <color theme="1"/>
        <rFont val="Calibri"/>
        <family val="2"/>
        <scheme val="minor"/>
      </rPr>
      <t xml:space="preserve">Ancillary Costs </t>
    </r>
    <r>
      <rPr>
        <sz val="11"/>
        <color theme="1"/>
        <rFont val="Calibri"/>
        <family val="2"/>
        <scheme val="minor"/>
      </rPr>
      <t xml:space="preserve">
Ancillary costs are reimbursed in accordance with the Contractor’s actual costs as documented by receipts provided with the Contractor’s billing statement. This includes DCYF approved costs related only to the child’s visit, which are non-routine expenses such as ferry fare or parking fees.</t>
    </r>
  </si>
  <si>
    <r>
      <rPr>
        <b/>
        <u/>
        <sz val="11"/>
        <color theme="1"/>
        <rFont val="Calibri"/>
        <family val="2"/>
        <scheme val="minor"/>
      </rPr>
      <t>Court Testimony</t>
    </r>
    <r>
      <rPr>
        <sz val="11"/>
        <color theme="1"/>
        <rFont val="Calibri"/>
        <family val="2"/>
        <scheme val="minor"/>
      </rPr>
      <t xml:space="preserve">
Time spent in court proceedings regarding the client is not reimbursable under this Contract. However, this does not preclude the Contractor from seeking reimbursement from the party who subpoenaed or requested the testimony or court appearance.</t>
    </r>
  </si>
  <si>
    <t xml:space="preserve">Date stamp </t>
  </si>
  <si>
    <t>Frequently Asked Questions</t>
  </si>
  <si>
    <t xml:space="preserve">Missed Visit reports are eligible for a documented report about a no show or Cancelled less than 24 hours notice, where the report is approved.  </t>
  </si>
  <si>
    <t xml:space="preserve">Attended visit reports are eligible for visits conducted in person or virtual visits, where the report is approved in SPROUT. </t>
  </si>
  <si>
    <t>Intake - once per case</t>
  </si>
  <si>
    <t xml:space="preserve">Unsupervised visits - see chart </t>
  </si>
  <si>
    <t xml:space="preserve">Attended visit report - one per visit </t>
  </si>
  <si>
    <t>Cancellations &amp; No Shows - The Contractor may resolve and close the referral after three consecutive missed visits.</t>
  </si>
  <si>
    <r>
      <t>For all approved activities and reports after</t>
    </r>
    <r>
      <rPr>
        <b/>
        <sz val="16"/>
        <color rgb="FFFF0000"/>
        <rFont val="Calibri"/>
        <family val="2"/>
        <scheme val="minor"/>
      </rPr>
      <t xml:space="preserve"> May,  1, 2023</t>
    </r>
  </si>
  <si>
    <t>Car Seats</t>
  </si>
  <si>
    <t>Phone</t>
  </si>
  <si>
    <t>Computer</t>
  </si>
  <si>
    <t>Reimbursed - mileage</t>
  </si>
  <si>
    <t>Insurance - Individual Car</t>
  </si>
  <si>
    <t xml:space="preserve">Yearly </t>
  </si>
  <si>
    <t>VSW Operating Expense</t>
  </si>
  <si>
    <t>Percent Time Off (Relief)</t>
  </si>
  <si>
    <t>Total Hours Paid (FTE 1.0)</t>
  </si>
  <si>
    <t>Total Non-Working Time</t>
  </si>
  <si>
    <t>Holiday</t>
  </si>
  <si>
    <t>Sick/Personal</t>
  </si>
  <si>
    <t>Vacation</t>
  </si>
  <si>
    <t>Annual Hours</t>
  </si>
  <si>
    <t>Type of Hours</t>
  </si>
  <si>
    <t>Leave &amp; Holiday</t>
  </si>
  <si>
    <t xml:space="preserve"> </t>
  </si>
  <si>
    <t>Base FTE</t>
  </si>
  <si>
    <t xml:space="preserve">Staff to Manager </t>
  </si>
  <si>
    <t xml:space="preserve">Manager 16:1 </t>
  </si>
  <si>
    <t>Staff to Supervisor</t>
  </si>
  <si>
    <t>Supervisor  Staffing  8:1</t>
  </si>
  <si>
    <t>FTE</t>
  </si>
  <si>
    <t>Total Hours</t>
  </si>
  <si>
    <t>Annual Visit Hours</t>
  </si>
  <si>
    <t>Training for 1 new VSW</t>
  </si>
  <si>
    <t>Annual and Monthly Supervision</t>
  </si>
  <si>
    <t>Estimated  Visits Conducted a year Per FTE</t>
  </si>
  <si>
    <t>Per visit duration</t>
  </si>
  <si>
    <t>Work Days a Year</t>
  </si>
  <si>
    <t>COVID Screen</t>
  </si>
  <si>
    <t>Report</t>
  </si>
  <si>
    <t xml:space="preserve">Travel </t>
  </si>
  <si>
    <t xml:space="preserve">Visit duration </t>
  </si>
  <si>
    <t>Avg Frequency</t>
  </si>
  <si>
    <t xml:space="preserve"> Visits completed in a day</t>
  </si>
  <si>
    <t xml:space="preserve"> Staffing - Visit Service Worker (VSW) Hours </t>
  </si>
  <si>
    <t>Hrly Service Rate</t>
  </si>
  <si>
    <t>PER FTE</t>
  </si>
  <si>
    <t>TOTAL WITH INFLATION:</t>
  </si>
  <si>
    <t>TOTAL</t>
  </si>
  <si>
    <t>Indirect Allocation</t>
  </si>
  <si>
    <t>Total Program Operating Expenses</t>
  </si>
  <si>
    <t>Operating Expenses</t>
  </si>
  <si>
    <t>Other Operating Expenses</t>
  </si>
  <si>
    <t>Total Program Personnel</t>
  </si>
  <si>
    <t>Tax and Fringe</t>
  </si>
  <si>
    <t>Total Program Staff</t>
  </si>
  <si>
    <t>Family Time Visit</t>
  </si>
  <si>
    <t>Expense</t>
  </si>
  <si>
    <t>Salary, Unit or %</t>
  </si>
  <si>
    <t>Family Time Visit - Hourly Rate</t>
  </si>
  <si>
    <t xml:space="preserve">Draft Family Time Rates </t>
  </si>
  <si>
    <t xml:space="preserve">Fed target rate average </t>
  </si>
  <si>
    <t>CPI-U 22 Inflation</t>
  </si>
  <si>
    <t>Inflation Factor</t>
  </si>
  <si>
    <t>DCYF Standard</t>
  </si>
  <si>
    <t>Yearly Visit  Benchmark</t>
  </si>
  <si>
    <t>VSW Operating Expenses</t>
  </si>
  <si>
    <t>Tax &amp; Fringe all taxes, worker’s compensation, healthcare, retirement, and/or other fringe benefits.</t>
  </si>
  <si>
    <t>CIHS Established</t>
  </si>
  <si>
    <t>Source</t>
  </si>
  <si>
    <t>Operating Expense Benchmarks</t>
  </si>
  <si>
    <t>Coverage Worker</t>
  </si>
  <si>
    <t>Visit Worker</t>
  </si>
  <si>
    <t>Supervisors</t>
  </si>
  <si>
    <t>Manager</t>
  </si>
  <si>
    <t>Yearly Salary</t>
  </si>
  <si>
    <t>Personnel Benchmarks</t>
  </si>
  <si>
    <t>Base Visit Manager Hrly Rate</t>
  </si>
  <si>
    <t>Base Visit Supervisor Hrly Rate</t>
  </si>
  <si>
    <t>Base Visit Worker Hrly Rate</t>
  </si>
  <si>
    <t>DRAFT Family Time Hourly Service Rate</t>
  </si>
  <si>
    <t>Indirect Allocation - Back office,HR, IT support, supplies, &amp;  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</si>
</sst>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8" formatCode="&quot;$&quot;#,##0.00_);[Red]\(&quot;$&quot;#,##0.00\)"/>
    <numFmt numFmtId="44" formatCode="_(&quot;$&quot;* #,##0.00_);_(&quot;$&quot;* \(#,##0.00\);_(&quot;$&quot;* &quot;-&quot;??_);_(@_)"/>
    <numFmt numFmtId="164" formatCode="&quot;$&quot;#,##0"/>
    <numFmt numFmtId="165" formatCode="0.0%"/>
    <numFmt numFmtId="166" formatCode="&quot;$&quot;#,##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1"/>
      <color rgb="FF000000"/>
      <name val="Calibri"/>
      <family val="2"/>
      <scheme val="minor"/>
    </font>
    <font>
      <b/>
      <sz val="11"/>
      <color rgb="FFC00000"/>
      <name val="Calibri"/>
      <family val="2"/>
      <scheme val="minor"/>
    </font>
    <font>
      <b/>
      <sz val="12"/>
      <color theme="1"/>
      <name val="Calibri"/>
      <family val="2"/>
      <scheme val="minor"/>
    </font>
    <font>
      <b/>
      <sz val="24"/>
      <color theme="1"/>
      <name val="Calibri"/>
      <family val="2"/>
      <scheme val="minor"/>
    </font>
    <font>
      <sz val="12"/>
      <color rgb="FFFF0000"/>
      <name val="Calibri"/>
      <family val="2"/>
      <scheme val="minor"/>
    </font>
    <font>
      <b/>
      <sz val="16"/>
      <color rgb="FFFF0000"/>
      <name val="Calibri"/>
      <family val="2"/>
      <scheme val="minor"/>
    </font>
    <font>
      <b/>
      <u/>
      <sz val="11"/>
      <color theme="1"/>
      <name val="Calibri"/>
      <family val="2"/>
      <scheme val="minor"/>
    </font>
    <font>
      <b/>
      <sz val="11"/>
      <color theme="0"/>
      <name val="Calibri"/>
      <family val="2"/>
      <scheme val="minor"/>
    </font>
    <font>
      <sz val="10"/>
      <color rgb="FF000000"/>
      <name val="Arial"/>
      <family val="2"/>
    </font>
    <font>
      <b/>
      <i/>
      <sz val="11"/>
      <color theme="1"/>
      <name val="Calibri"/>
      <family val="2"/>
      <scheme val="minor"/>
    </font>
    <font>
      <b/>
      <sz val="11"/>
      <name val="Calibri"/>
      <family val="2"/>
      <scheme val="minor"/>
    </font>
    <font>
      <i/>
      <sz val="11"/>
      <color theme="1"/>
      <name val="Calibri"/>
      <family val="2"/>
      <scheme val="minor"/>
    </font>
    <font>
      <b/>
      <sz val="11"/>
      <color indexed="8"/>
      <name val="Calibri"/>
      <family val="2"/>
      <scheme val="minor"/>
    </font>
    <font>
      <sz val="11"/>
      <color indexed="8"/>
      <name val="Calibri"/>
      <family val="2"/>
      <scheme val="minor"/>
    </font>
    <font>
      <sz val="11"/>
      <color theme="4"/>
      <name val="Calibri"/>
      <family val="2"/>
      <scheme val="minor"/>
    </font>
    <font>
      <sz val="11"/>
      <color indexed="30"/>
      <name val="Calibri"/>
      <family val="2"/>
      <scheme val="minor"/>
    </font>
    <font>
      <sz val="11"/>
      <color theme="9" tint="-0.499984740745262"/>
      <name val="Calibri"/>
      <family val="2"/>
      <scheme val="minor"/>
    </font>
    <font>
      <sz val="11"/>
      <color theme="1"/>
      <name val="Calibri"/>
      <family val="2"/>
    </font>
    <font>
      <sz val="11"/>
      <color indexed="17"/>
      <name val="Calibri"/>
      <family val="2"/>
      <scheme val="minor"/>
    </font>
    <font>
      <sz val="11"/>
      <color theme="4" tint="-0.499984740745262"/>
      <name val="Calibri"/>
      <family val="2"/>
      <scheme val="minor"/>
    </font>
    <font>
      <sz val="11"/>
      <name val="Calibri"/>
      <family val="2"/>
      <scheme val="minor"/>
    </font>
    <font>
      <b/>
      <sz val="11"/>
      <color theme="4" tint="-0.499984740745262"/>
      <name val="Calibri"/>
      <family val="2"/>
      <scheme val="minor"/>
    </font>
    <font>
      <i/>
      <u/>
      <sz val="11"/>
      <color theme="1"/>
      <name val="Calibri"/>
      <family val="2"/>
      <scheme val="minor"/>
    </font>
    <font>
      <i/>
      <sz val="11"/>
      <name val="Calibri"/>
      <family val="2"/>
      <scheme val="minor"/>
    </font>
  </fonts>
  <fills count="1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FF"/>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7"/>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s>
  <cellStyleXfs count="11">
    <xf numFmtId="0" fontId="0" fillId="0" borderId="0"/>
    <xf numFmtId="0" fontId="3" fillId="0" borderId="0"/>
    <xf numFmtId="0" fontId="1" fillId="0" borderId="0"/>
    <xf numFmtId="0" fontId="5"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22" fillId="0" borderId="0" applyFont="0" applyFill="0" applyBorder="0" applyAlignment="0" applyProtection="0"/>
    <xf numFmtId="0" fontId="22" fillId="0" borderId="0"/>
  </cellStyleXfs>
  <cellXfs count="165">
    <xf numFmtId="0" fontId="0" fillId="0" borderId="0" xfId="0"/>
    <xf numFmtId="0" fontId="3" fillId="0" borderId="0" xfId="1"/>
    <xf numFmtId="0" fontId="3" fillId="0" borderId="0" xfId="1" applyAlignment="1">
      <alignment horizontal="center"/>
    </xf>
    <xf numFmtId="0" fontId="0" fillId="0" borderId="0" xfId="3" applyFont="1" applyAlignment="1">
      <alignment vertical="center" wrapText="1"/>
    </xf>
    <xf numFmtId="0" fontId="7" fillId="2" borderId="0" xfId="1" applyFont="1" applyFill="1" applyAlignment="1">
      <alignment horizontal="center" wrapText="1"/>
    </xf>
    <xf numFmtId="0" fontId="3" fillId="3" borderId="1" xfId="1" applyFill="1" applyBorder="1"/>
    <xf numFmtId="0" fontId="3" fillId="0" borderId="1" xfId="1" applyBorder="1" applyAlignment="1">
      <alignment horizontal="center"/>
    </xf>
    <xf numFmtId="0" fontId="9" fillId="0" borderId="0" xfId="1" applyFont="1"/>
    <xf numFmtId="0" fontId="3" fillId="0" borderId="1" xfId="1" applyBorder="1"/>
    <xf numFmtId="0" fontId="7" fillId="4" borderId="1" xfId="1" applyFont="1" applyFill="1" applyBorder="1"/>
    <xf numFmtId="0" fontId="3" fillId="4" borderId="0" xfId="1" applyFill="1"/>
    <xf numFmtId="0" fontId="3" fillId="4" borderId="0" xfId="1" applyFill="1" applyAlignment="1">
      <alignment horizontal="center"/>
    </xf>
    <xf numFmtId="8" fontId="3" fillId="0" borderId="1" xfId="1" applyNumberFormat="1" applyBorder="1" applyAlignment="1">
      <alignment horizontal="center"/>
    </xf>
    <xf numFmtId="0" fontId="3" fillId="3" borderId="1" xfId="1" applyFill="1" applyBorder="1" applyAlignment="1">
      <alignment horizontal="center"/>
    </xf>
    <xf numFmtId="0" fontId="3" fillId="5" borderId="1" xfId="1" applyFill="1" applyBorder="1"/>
    <xf numFmtId="8" fontId="3" fillId="5" borderId="1" xfId="1" applyNumberFormat="1" applyFill="1" applyBorder="1" applyAlignment="1">
      <alignment horizontal="center"/>
    </xf>
    <xf numFmtId="0" fontId="3" fillId="5" borderId="1" xfId="1" applyFill="1" applyBorder="1" applyAlignment="1">
      <alignment horizontal="center"/>
    </xf>
    <xf numFmtId="0" fontId="2" fillId="0" borderId="0" xfId="0" applyFont="1" applyAlignment="1">
      <alignment vertical="center"/>
    </xf>
    <xf numFmtId="0" fontId="2" fillId="0" borderId="0" xfId="0" applyFont="1"/>
    <xf numFmtId="14" fontId="0" fillId="0" borderId="0" xfId="0" applyNumberFormat="1" applyAlignment="1">
      <alignment horizontal="right" vertical="center"/>
    </xf>
    <xf numFmtId="0" fontId="0" fillId="0" borderId="0" xfId="0" applyAlignment="1">
      <alignment wrapText="1"/>
    </xf>
    <xf numFmtId="14" fontId="0" fillId="0" borderId="0" xfId="0" applyNumberFormat="1"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vertical="center" wrapText="1"/>
    </xf>
    <xf numFmtId="0" fontId="2" fillId="0" borderId="0" xfId="3" applyFont="1" applyAlignment="1">
      <alignment vertical="center" wrapText="1"/>
    </xf>
    <xf numFmtId="0" fontId="0" fillId="6" borderId="0" xfId="0" applyFill="1" applyAlignment="1">
      <alignment wrapText="1"/>
    </xf>
    <xf numFmtId="0" fontId="0" fillId="6" borderId="0" xfId="3" applyFont="1" applyFill="1" applyAlignment="1">
      <alignment vertical="center" wrapText="1"/>
    </xf>
    <xf numFmtId="164" fontId="13" fillId="7" borderId="5" xfId="0" applyNumberFormat="1" applyFont="1" applyFill="1" applyBorder="1" applyAlignment="1">
      <alignment horizontal="center" vertical="center"/>
    </xf>
    <xf numFmtId="0" fontId="13" fillId="8" borderId="6" xfId="0" applyFont="1" applyFill="1" applyBorder="1" applyAlignment="1">
      <alignment horizontal="center" vertical="center"/>
    </xf>
    <xf numFmtId="164" fontId="13" fillId="8" borderId="7" xfId="0" applyNumberFormat="1" applyFont="1" applyFill="1" applyBorder="1" applyAlignment="1">
      <alignment horizontal="left" vertical="center" wrapText="1"/>
    </xf>
    <xf numFmtId="0" fontId="13" fillId="8" borderId="8" xfId="0" applyFont="1" applyFill="1" applyBorder="1" applyAlignment="1">
      <alignment horizontal="center" vertical="center"/>
    </xf>
    <xf numFmtId="0" fontId="12" fillId="9" borderId="1" xfId="0" applyFont="1" applyFill="1" applyBorder="1" applyAlignment="1">
      <alignment horizontal="center" vertical="center"/>
    </xf>
    <xf numFmtId="10" fontId="2" fillId="10" borderId="1" xfId="6" applyNumberFormat="1" applyFont="1" applyFill="1" applyBorder="1"/>
    <xf numFmtId="0" fontId="2" fillId="10" borderId="1" xfId="0" applyFont="1" applyFill="1" applyBorder="1" applyAlignment="1">
      <alignment horizontal="center"/>
    </xf>
    <xf numFmtId="0" fontId="0" fillId="3" borderId="1" xfId="0" applyFill="1" applyBorder="1"/>
    <xf numFmtId="0" fontId="0" fillId="3" borderId="1" xfId="0" applyFill="1" applyBorder="1" applyAlignment="1">
      <alignment horizontal="center"/>
    </xf>
    <xf numFmtId="0" fontId="0" fillId="7" borderId="1" xfId="0" applyFill="1" applyBorder="1"/>
    <xf numFmtId="0" fontId="14" fillId="0" borderId="0" xfId="0" applyFont="1"/>
    <xf numFmtId="2" fontId="0" fillId="0" borderId="1" xfId="0" applyNumberFormat="1" applyBorder="1" applyAlignment="1">
      <alignment horizontal="center"/>
    </xf>
    <xf numFmtId="0" fontId="15" fillId="3" borderId="1" xfId="0" applyFont="1" applyFill="1" applyBorder="1" applyAlignment="1">
      <alignment horizontal="center" vertical="center" wrapText="1"/>
    </xf>
    <xf numFmtId="1" fontId="0" fillId="0" borderId="1" xfId="0" quotePrefix="1" applyNumberFormat="1" applyBorder="1" applyAlignment="1">
      <alignment horizontal="center"/>
    </xf>
    <xf numFmtId="1" fontId="0" fillId="7" borderId="1" xfId="0" quotePrefix="1" applyNumberFormat="1" applyFill="1" applyBorder="1" applyAlignment="1">
      <alignment horizontal="center"/>
    </xf>
    <xf numFmtId="0" fontId="16" fillId="0" borderId="0" xfId="0" applyFont="1"/>
    <xf numFmtId="2" fontId="2" fillId="0" borderId="1" xfId="0" applyNumberFormat="1" applyFont="1" applyBorder="1" applyAlignment="1">
      <alignment horizontal="center"/>
    </xf>
    <xf numFmtId="0" fontId="12" fillId="9" borderId="1" xfId="0" applyFont="1" applyFill="1" applyBorder="1" applyAlignment="1">
      <alignment horizontal="center" vertical="center" wrapText="1"/>
    </xf>
    <xf numFmtId="1" fontId="0" fillId="0" borderId="1" xfId="0" applyNumberFormat="1" applyBorder="1" applyAlignment="1">
      <alignment horizontal="center"/>
    </xf>
    <xf numFmtId="0" fontId="0" fillId="0" borderId="3" xfId="0" applyBorder="1" applyAlignment="1">
      <alignment horizontal="center"/>
    </xf>
    <xf numFmtId="9" fontId="0" fillId="0" borderId="0" xfId="6" applyFont="1"/>
    <xf numFmtId="0" fontId="16" fillId="0" borderId="1" xfId="0" applyFont="1" applyBorder="1" applyAlignment="1">
      <alignment horizontal="center" vertical="center" wrapText="1"/>
    </xf>
    <xf numFmtId="0" fontId="0" fillId="7" borderId="3" xfId="0" applyFill="1" applyBorder="1" applyAlignment="1">
      <alignment horizontal="center"/>
    </xf>
    <xf numFmtId="0" fontId="15" fillId="3" borderId="3" xfId="0" applyFont="1" applyFill="1" applyBorder="1" applyAlignment="1">
      <alignment horizontal="center" vertical="center" wrapText="1"/>
    </xf>
    <xf numFmtId="0" fontId="0" fillId="0" borderId="0" xfId="0" applyAlignment="1">
      <alignment horizontal="center"/>
    </xf>
    <xf numFmtId="2" fontId="0" fillId="12" borderId="11" xfId="0" applyNumberFormat="1" applyFill="1" applyBorder="1" applyAlignment="1">
      <alignment horizontal="center" vertical="center" wrapText="1"/>
    </xf>
    <xf numFmtId="0" fontId="15" fillId="12" borderId="12" xfId="0" applyFont="1" applyFill="1" applyBorder="1" applyAlignment="1">
      <alignment horizontal="center" vertical="center" wrapText="1"/>
    </xf>
    <xf numFmtId="165" fontId="0" fillId="0" borderId="0" xfId="6" applyNumberFormat="1" applyFont="1"/>
    <xf numFmtId="0" fontId="0" fillId="13" borderId="7" xfId="0" applyFill="1" applyBorder="1" applyAlignment="1">
      <alignment horizontal="center" vertical="center"/>
    </xf>
    <xf numFmtId="0" fontId="0" fillId="13" borderId="13" xfId="0" applyFill="1" applyBorder="1" applyAlignment="1">
      <alignment horizontal="center" vertical="center"/>
    </xf>
    <xf numFmtId="2" fontId="0" fillId="0" borderId="14" xfId="0" applyNumberFormat="1" applyBorder="1" applyAlignment="1">
      <alignment horizontal="center" vertical="center" wrapText="1"/>
    </xf>
    <xf numFmtId="0" fontId="15" fillId="3" borderId="15" xfId="0" applyFont="1" applyFill="1" applyBorder="1" applyAlignment="1">
      <alignment horizontal="center" vertical="center" wrapText="1"/>
    </xf>
    <xf numFmtId="9" fontId="0" fillId="13" borderId="16" xfId="6" applyFont="1" applyFill="1" applyBorder="1" applyAlignment="1">
      <alignment horizontal="center"/>
    </xf>
    <xf numFmtId="0" fontId="0" fillId="13" borderId="17" xfId="0" applyFill="1" applyBorder="1" applyAlignment="1">
      <alignment horizontal="center"/>
    </xf>
    <xf numFmtId="9" fontId="0" fillId="13" borderId="18" xfId="6" applyFont="1" applyFill="1" applyBorder="1" applyAlignment="1">
      <alignment horizontal="center"/>
    </xf>
    <xf numFmtId="0" fontId="0" fillId="13" borderId="19" xfId="0" applyFill="1" applyBorder="1" applyAlignment="1">
      <alignment horizontal="center"/>
    </xf>
    <xf numFmtId="0" fontId="0" fillId="0" borderId="14" xfId="0" applyBorder="1" applyAlignment="1">
      <alignment horizontal="center" vertical="center" wrapText="1"/>
    </xf>
    <xf numFmtId="0" fontId="15" fillId="0" borderId="15" xfId="0" applyFont="1" applyBorder="1" applyAlignment="1">
      <alignment horizontal="center" vertical="center" wrapText="1"/>
    </xf>
    <xf numFmtId="0" fontId="0" fillId="0" borderId="20" xfId="0" applyBorder="1" applyAlignment="1">
      <alignment horizontal="center" vertical="center" wrapText="1"/>
    </xf>
    <xf numFmtId="0" fontId="15" fillId="0" borderId="21" xfId="0" applyFont="1" applyBorder="1" applyAlignment="1">
      <alignment horizontal="center" vertical="center" wrapText="1"/>
    </xf>
    <xf numFmtId="0" fontId="2" fillId="13" borderId="20" xfId="0" applyFont="1" applyFill="1" applyBorder="1" applyAlignment="1">
      <alignment horizontal="center" wrapText="1"/>
    </xf>
    <xf numFmtId="0" fontId="2" fillId="13" borderId="22" xfId="0" applyFont="1" applyFill="1" applyBorder="1" applyAlignment="1">
      <alignment horizontal="center" wrapText="1"/>
    </xf>
    <xf numFmtId="166" fontId="2" fillId="3" borderId="0" xfId="0" applyNumberFormat="1" applyFont="1" applyFill="1" applyAlignment="1">
      <alignment horizontal="center"/>
    </xf>
    <xf numFmtId="0" fontId="2" fillId="3" borderId="0" xfId="0" applyFont="1" applyFill="1" applyAlignment="1">
      <alignment horizontal="center"/>
    </xf>
    <xf numFmtId="0" fontId="0" fillId="3" borderId="0" xfId="0" applyFill="1"/>
    <xf numFmtId="166" fontId="0" fillId="3" borderId="0" xfId="0" applyNumberFormat="1" applyFill="1"/>
    <xf numFmtId="44" fontId="0" fillId="0" borderId="0" xfId="5" applyFont="1"/>
    <xf numFmtId="9" fontId="0" fillId="3" borderId="0" xfId="6" applyFont="1" applyFill="1"/>
    <xf numFmtId="164" fontId="17" fillId="3" borderId="24" xfId="7" applyNumberFormat="1" applyFont="1" applyFill="1" applyBorder="1"/>
    <xf numFmtId="44" fontId="18" fillId="3" borderId="9" xfId="7" applyFont="1" applyFill="1" applyBorder="1"/>
    <xf numFmtId="10" fontId="19" fillId="3" borderId="9" xfId="8" applyNumberFormat="1" applyFont="1" applyFill="1" applyBorder="1"/>
    <xf numFmtId="0" fontId="18" fillId="3" borderId="9" xfId="8" applyFont="1" applyFill="1" applyBorder="1"/>
    <xf numFmtId="0" fontId="17" fillId="3" borderId="25" xfId="8" applyFont="1" applyFill="1" applyBorder="1"/>
    <xf numFmtId="164" fontId="17" fillId="3" borderId="26" xfId="7" applyNumberFormat="1" applyFont="1" applyFill="1" applyBorder="1" applyAlignment="1">
      <alignment horizontal="right"/>
    </xf>
    <xf numFmtId="0" fontId="18" fillId="3" borderId="0" xfId="8" applyFont="1" applyFill="1"/>
    <xf numFmtId="10" fontId="20" fillId="3" borderId="0" xfId="8" applyNumberFormat="1" applyFont="1" applyFill="1" applyAlignment="1">
      <alignment horizontal="right"/>
    </xf>
    <xf numFmtId="0" fontId="17" fillId="3" borderId="19" xfId="8" applyFont="1" applyFill="1" applyBorder="1"/>
    <xf numFmtId="164" fontId="17" fillId="3" borderId="27" xfId="8" applyNumberFormat="1" applyFont="1" applyFill="1" applyBorder="1" applyAlignment="1">
      <alignment horizontal="right"/>
    </xf>
    <xf numFmtId="0" fontId="18" fillId="3" borderId="28" xfId="8" applyFont="1" applyFill="1" applyBorder="1"/>
    <xf numFmtId="0" fontId="17" fillId="3" borderId="29" xfId="8" applyFont="1" applyFill="1" applyBorder="1"/>
    <xf numFmtId="164" fontId="18" fillId="3" borderId="26" xfId="8" applyNumberFormat="1" applyFont="1" applyFill="1" applyBorder="1" applyAlignment="1">
      <alignment horizontal="right"/>
    </xf>
    <xf numFmtId="44" fontId="17" fillId="3" borderId="0" xfId="8" applyNumberFormat="1" applyFont="1" applyFill="1"/>
    <xf numFmtId="10" fontId="21" fillId="3" borderId="0" xfId="8" applyNumberFormat="1" applyFont="1" applyFill="1"/>
    <xf numFmtId="0" fontId="17" fillId="3" borderId="0" xfId="8" applyFont="1" applyFill="1"/>
    <xf numFmtId="0" fontId="18" fillId="3" borderId="19" xfId="8" applyFont="1" applyFill="1" applyBorder="1"/>
    <xf numFmtId="164" fontId="17" fillId="3" borderId="30" xfId="8" applyNumberFormat="1" applyFont="1" applyFill="1" applyBorder="1" applyAlignment="1">
      <alignment horizontal="right"/>
    </xf>
    <xf numFmtId="44" fontId="17" fillId="3" borderId="31" xfId="8" applyNumberFormat="1" applyFont="1" applyFill="1" applyBorder="1"/>
    <xf numFmtId="0" fontId="17" fillId="3" borderId="31" xfId="8" applyFont="1" applyFill="1" applyBorder="1"/>
    <xf numFmtId="0" fontId="17" fillId="3" borderId="32" xfId="8" applyFont="1" applyFill="1" applyBorder="1"/>
    <xf numFmtId="164" fontId="18" fillId="3" borderId="26" xfId="9" applyNumberFormat="1" applyFont="1" applyFill="1" applyBorder="1" applyAlignment="1">
      <alignment horizontal="right"/>
    </xf>
    <xf numFmtId="164" fontId="18" fillId="3" borderId="0" xfId="8" applyNumberFormat="1" applyFont="1" applyFill="1"/>
    <xf numFmtId="0" fontId="18" fillId="3" borderId="19" xfId="0" applyFont="1" applyFill="1" applyBorder="1"/>
    <xf numFmtId="164" fontId="17" fillId="3" borderId="26" xfId="8" applyNumberFormat="1" applyFont="1" applyFill="1" applyBorder="1"/>
    <xf numFmtId="10" fontId="23" fillId="3" borderId="0" xfId="10" applyNumberFormat="1" applyFont="1" applyFill="1"/>
    <xf numFmtId="164" fontId="17" fillId="3" borderId="30" xfId="8" applyNumberFormat="1" applyFont="1" applyFill="1" applyBorder="1"/>
    <xf numFmtId="4" fontId="17" fillId="3" borderId="31" xfId="8" applyNumberFormat="1" applyFont="1" applyFill="1" applyBorder="1"/>
    <xf numFmtId="164" fontId="17" fillId="3" borderId="31" xfId="8" applyNumberFormat="1" applyFont="1" applyFill="1" applyBorder="1"/>
    <xf numFmtId="164" fontId="18" fillId="3" borderId="26" xfId="8" applyNumberFormat="1" applyFont="1" applyFill="1" applyBorder="1"/>
    <xf numFmtId="4" fontId="24" fillId="3" borderId="0" xfId="8" applyNumberFormat="1" applyFont="1" applyFill="1" applyAlignment="1">
      <alignment horizontal="center"/>
    </xf>
    <xf numFmtId="164" fontId="1" fillId="0" borderId="0" xfId="8" applyNumberFormat="1"/>
    <xf numFmtId="0" fontId="25" fillId="3" borderId="19" xfId="8" applyFont="1" applyFill="1" applyBorder="1"/>
    <xf numFmtId="0" fontId="17" fillId="3" borderId="26" xfId="8" applyFont="1" applyFill="1" applyBorder="1" applyAlignment="1">
      <alignment horizontal="center"/>
    </xf>
    <xf numFmtId="0" fontId="26" fillId="3" borderId="0" xfId="8" applyFont="1" applyFill="1" applyAlignment="1">
      <alignment horizontal="center"/>
    </xf>
    <xf numFmtId="0" fontId="17" fillId="3" borderId="0" xfId="8" applyFont="1" applyFill="1" applyAlignment="1">
      <alignment horizontal="center"/>
    </xf>
    <xf numFmtId="0" fontId="17" fillId="3" borderId="0" xfId="8" applyFont="1" applyFill="1" applyAlignment="1">
      <alignment wrapText="1"/>
    </xf>
    <xf numFmtId="0" fontId="17" fillId="3" borderId="19" xfId="0" applyFont="1" applyFill="1" applyBorder="1"/>
    <xf numFmtId="0" fontId="17" fillId="3" borderId="24" xfId="8" applyFont="1" applyFill="1" applyBorder="1" applyAlignment="1">
      <alignment horizontal="center"/>
    </xf>
    <xf numFmtId="0" fontId="17" fillId="3" borderId="9" xfId="8" applyFont="1" applyFill="1" applyBorder="1" applyAlignment="1">
      <alignment horizontal="center"/>
    </xf>
    <xf numFmtId="0" fontId="17" fillId="3" borderId="9" xfId="8" applyFont="1" applyFill="1" applyBorder="1" applyAlignment="1">
      <alignment horizontal="right"/>
    </xf>
    <xf numFmtId="0" fontId="17" fillId="3" borderId="9" xfId="8" applyFont="1" applyFill="1" applyBorder="1" applyAlignment="1">
      <alignment wrapText="1"/>
    </xf>
    <xf numFmtId="0" fontId="0" fillId="3" borderId="0" xfId="0" applyFill="1" applyAlignment="1">
      <alignment horizontal="center"/>
    </xf>
    <xf numFmtId="0" fontId="0" fillId="14" borderId="0" xfId="0" applyFill="1"/>
    <xf numFmtId="0" fontId="2" fillId="14" borderId="0" xfId="0" applyFont="1" applyFill="1"/>
    <xf numFmtId="10" fontId="20" fillId="5" borderId="0" xfId="8" applyNumberFormat="1" applyFont="1" applyFill="1" applyAlignment="1">
      <alignment horizontal="right"/>
    </xf>
    <xf numFmtId="0" fontId="16" fillId="3" borderId="0" xfId="0" applyFont="1" applyFill="1"/>
    <xf numFmtId="165" fontId="25" fillId="5" borderId="0" xfId="6" applyNumberFormat="1" applyFont="1" applyFill="1" applyBorder="1" applyAlignment="1">
      <alignment horizontal="right"/>
    </xf>
    <xf numFmtId="5" fontId="25" fillId="3" borderId="0" xfId="9" applyNumberFormat="1" applyFont="1" applyFill="1" applyBorder="1" applyAlignment="1">
      <alignment horizontal="right"/>
    </xf>
    <xf numFmtId="0" fontId="13" fillId="8" borderId="0" xfId="0" applyFont="1" applyFill="1" applyAlignment="1">
      <alignment vertical="center"/>
    </xf>
    <xf numFmtId="0" fontId="27" fillId="3" borderId="0" xfId="0" applyFont="1" applyFill="1"/>
    <xf numFmtId="0" fontId="16" fillId="3" borderId="0" xfId="0" applyFont="1" applyFill="1" applyAlignment="1">
      <alignment horizontal="center"/>
    </xf>
    <xf numFmtId="4" fontId="26" fillId="3" borderId="0" xfId="8" applyNumberFormat="1" applyFont="1" applyFill="1" applyAlignment="1">
      <alignment horizontal="center"/>
    </xf>
    <xf numFmtId="0" fontId="2" fillId="3" borderId="0" xfId="0" applyFont="1" applyFill="1" applyAlignment="1">
      <alignment horizontal="right"/>
    </xf>
    <xf numFmtId="0" fontId="2" fillId="3" borderId="0" xfId="0" applyFont="1" applyFill="1"/>
    <xf numFmtId="164" fontId="25" fillId="3" borderId="0" xfId="8" applyNumberFormat="1" applyFont="1" applyFill="1"/>
    <xf numFmtId="0" fontId="28" fillId="3" borderId="0" xfId="8" applyFont="1" applyFill="1"/>
    <xf numFmtId="0" fontId="25" fillId="3" borderId="0" xfId="8" applyFont="1" applyFill="1"/>
    <xf numFmtId="0" fontId="27" fillId="3" borderId="0" xfId="0" applyFont="1" applyFill="1" applyAlignment="1">
      <alignment horizontal="center"/>
    </xf>
    <xf numFmtId="2" fontId="2" fillId="3" borderId="0" xfId="0" applyNumberFormat="1" applyFont="1" applyFill="1" applyAlignment="1">
      <alignment horizontal="center" vertical="center"/>
    </xf>
    <xf numFmtId="0" fontId="14" fillId="3" borderId="0" xfId="0" applyFont="1" applyFill="1" applyAlignment="1">
      <alignment horizontal="right"/>
    </xf>
    <xf numFmtId="0" fontId="16" fillId="3" borderId="0" xfId="0" applyFont="1" applyFill="1" applyAlignment="1">
      <alignment horizontal="right"/>
    </xf>
    <xf numFmtId="166" fontId="0" fillId="13" borderId="9" xfId="0" applyNumberFormat="1" applyFill="1" applyBorder="1"/>
    <xf numFmtId="0" fontId="0" fillId="3" borderId="9" xfId="0" applyFill="1" applyBorder="1"/>
    <xf numFmtId="0" fontId="0" fillId="0" borderId="9" xfId="0" applyBorder="1"/>
    <xf numFmtId="166" fontId="0" fillId="13" borderId="31" xfId="0" applyNumberFormat="1" applyFill="1" applyBorder="1"/>
    <xf numFmtId="0" fontId="0" fillId="3" borderId="31" xfId="0" applyFill="1" applyBorder="1"/>
    <xf numFmtId="0" fontId="0" fillId="0" borderId="31" xfId="0" applyBorder="1"/>
    <xf numFmtId="166" fontId="0" fillId="7" borderId="9" xfId="0" applyNumberFormat="1" applyFill="1" applyBorder="1"/>
    <xf numFmtId="0" fontId="2" fillId="3" borderId="9" xfId="0" applyFont="1" applyFill="1" applyBorder="1"/>
    <xf numFmtId="0" fontId="0" fillId="12" borderId="0" xfId="0" applyFill="1"/>
    <xf numFmtId="0" fontId="2" fillId="12" borderId="0" xfId="0" applyFont="1" applyFill="1"/>
    <xf numFmtId="0" fontId="8" fillId="2" borderId="2" xfId="1" applyFont="1" applyFill="1" applyBorder="1" applyAlignment="1">
      <alignment horizontal="center" vertical="center" textRotation="90" wrapText="1"/>
    </xf>
    <xf numFmtId="0" fontId="8" fillId="2" borderId="3" xfId="1" applyFont="1" applyFill="1" applyBorder="1" applyAlignment="1">
      <alignment horizontal="center" vertical="center" textRotation="90" wrapText="1"/>
    </xf>
    <xf numFmtId="0" fontId="8" fillId="2" borderId="4" xfId="1" applyFont="1" applyFill="1" applyBorder="1" applyAlignment="1">
      <alignment horizontal="center" vertical="center" textRotation="90" wrapText="1"/>
    </xf>
    <xf numFmtId="0" fontId="7" fillId="2" borderId="1" xfId="1" applyFont="1" applyFill="1" applyBorder="1" applyAlignment="1">
      <alignment horizontal="center" vertical="center" wrapText="1"/>
    </xf>
    <xf numFmtId="0" fontId="4" fillId="0" borderId="0" xfId="2" applyFont="1" applyAlignment="1">
      <alignment horizontal="center" vertical="center"/>
    </xf>
    <xf numFmtId="0" fontId="2" fillId="0" borderId="0" xfId="2" applyFont="1" applyAlignment="1">
      <alignment horizontal="center" vertical="center"/>
    </xf>
    <xf numFmtId="0" fontId="0" fillId="0" borderId="0" xfId="3" applyFont="1" applyAlignment="1">
      <alignment horizontal="left" vertical="center" wrapText="1"/>
    </xf>
    <xf numFmtId="0" fontId="8" fillId="2" borderId="1" xfId="1" applyFont="1" applyFill="1" applyBorder="1" applyAlignment="1">
      <alignment horizontal="center" vertical="center" textRotation="90" wrapText="1"/>
    </xf>
    <xf numFmtId="0" fontId="14" fillId="11" borderId="23" xfId="0" applyFont="1" applyFill="1" applyBorder="1" applyAlignment="1">
      <alignment horizontal="center" vertical="center" wrapText="1"/>
    </xf>
    <xf numFmtId="0" fontId="14" fillId="11" borderId="0" xfId="0" applyFont="1" applyFill="1" applyAlignment="1">
      <alignment horizontal="center" vertical="center" wrapText="1"/>
    </xf>
    <xf numFmtId="0" fontId="14" fillId="11" borderId="10"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2" fillId="9" borderId="13" xfId="8" applyFont="1" applyFill="1" applyBorder="1" applyAlignment="1">
      <alignment horizontal="center" vertical="center"/>
    </xf>
    <xf numFmtId="0" fontId="12" fillId="9" borderId="33" xfId="8" applyFont="1" applyFill="1" applyBorder="1" applyAlignment="1">
      <alignment horizontal="center" vertical="center"/>
    </xf>
    <xf numFmtId="0" fontId="12" fillId="9" borderId="7" xfId="8" applyFont="1" applyFill="1" applyBorder="1" applyAlignment="1">
      <alignment horizontal="center" vertical="center"/>
    </xf>
  </cellXfs>
  <cellStyles count="11">
    <cellStyle name="Currency" xfId="5" builtinId="4"/>
    <cellStyle name="Currency 3" xfId="9" xr:uid="{FD0A8985-FDDE-443B-90E6-A7F2EEA7514C}"/>
    <cellStyle name="Currency 4" xfId="7" xr:uid="{9ADA9794-0CE0-4C91-9C89-846479670E7B}"/>
    <cellStyle name="Normal" xfId="0" builtinId="0"/>
    <cellStyle name="Normal 17" xfId="4" xr:uid="{CD6C86F7-1B34-4F48-BBDE-0C0D72F42E56}"/>
    <cellStyle name="Normal 2" xfId="2" xr:uid="{E30BF5F0-58BC-4E1A-ADCB-FD43D1411BFF}"/>
    <cellStyle name="Normal 2 3" xfId="10" xr:uid="{2CB61494-283A-4F81-A336-B820E90E8AC4}"/>
    <cellStyle name="Normal 3" xfId="3" xr:uid="{DE0D906A-0B54-4789-B570-96CCF6AA3BB6}"/>
    <cellStyle name="Normal 3 2" xfId="8" xr:uid="{EB005C3E-844C-4B78-9380-B4D79FE33212}"/>
    <cellStyle name="Normal 4" xfId="1" xr:uid="{885D149E-1CC7-44AB-9948-DDEC05F59193}"/>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476735</xdr:colOff>
      <xdr:row>1</xdr:row>
      <xdr:rowOff>200025</xdr:rowOff>
    </xdr:to>
    <xdr:pic>
      <xdr:nvPicPr>
        <xdr:cNvPr id="2" name="Picture 1">
          <a:extLst>
            <a:ext uri="{FF2B5EF4-FFF2-40B4-BE49-F238E27FC236}">
              <a16:creationId xmlns:a16="http://schemas.microsoft.com/office/drawing/2014/main" id="{19D8211D-FBD5-40D9-B582-5E9E80B5B1BE}"/>
            </a:ext>
          </a:extLst>
        </xdr:cNvPr>
        <xdr:cNvPicPr>
          <a:picLocks noChangeAspect="1"/>
        </xdr:cNvPicPr>
      </xdr:nvPicPr>
      <xdr:blipFill>
        <a:blip xmlns:r="http://schemas.openxmlformats.org/officeDocument/2006/relationships" r:embed="rId1"/>
        <a:stretch>
          <a:fillRect/>
        </a:stretch>
      </xdr:blipFill>
      <xdr:spPr>
        <a:xfrm>
          <a:off x="0" y="133350"/>
          <a:ext cx="1724510" cy="257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498230</xdr:colOff>
      <xdr:row>2</xdr:row>
      <xdr:rowOff>146539</xdr:rowOff>
    </xdr:from>
    <xdr:to>
      <xdr:col>16</xdr:col>
      <xdr:colOff>1170257</xdr:colOff>
      <xdr:row>38</xdr:row>
      <xdr:rowOff>2089</xdr:rowOff>
    </xdr:to>
    <xdr:pic>
      <xdr:nvPicPr>
        <xdr:cNvPr id="2" name="Picture 1">
          <a:extLst>
            <a:ext uri="{FF2B5EF4-FFF2-40B4-BE49-F238E27FC236}">
              <a16:creationId xmlns:a16="http://schemas.microsoft.com/office/drawing/2014/main" id="{346413F3-E774-4D47-A4E5-F51B8F8FDB98}"/>
            </a:ext>
          </a:extLst>
        </xdr:cNvPr>
        <xdr:cNvPicPr>
          <a:picLocks noChangeAspect="1"/>
        </xdr:cNvPicPr>
      </xdr:nvPicPr>
      <xdr:blipFill>
        <a:blip xmlns:r="http://schemas.openxmlformats.org/officeDocument/2006/relationships" r:embed="rId1"/>
        <a:stretch>
          <a:fillRect/>
        </a:stretch>
      </xdr:blipFill>
      <xdr:spPr>
        <a:xfrm>
          <a:off x="8804030" y="527539"/>
          <a:ext cx="8225352" cy="7094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elinsider.ssv.wa.lcl/Users/john.rich/Downloads/Import%20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lidation"/>
      <sheetName val="ImportData"/>
      <sheetName val="Parameters"/>
    </sheetNames>
    <sheetDataSet>
      <sheetData sheetId="0"/>
      <sheetData sheetId="1">
        <row r="2">
          <cell r="A2" t="str">
            <v>ML</v>
          </cell>
          <cell r="B2" t="str">
            <v>Fund</v>
          </cell>
          <cell r="C2" t="str">
            <v>FD</v>
          </cell>
        </row>
        <row r="3">
          <cell r="A3" t="str">
            <v>PL</v>
          </cell>
          <cell r="B3" t="str">
            <v>Fund Activity</v>
          </cell>
        </row>
        <row r="4">
          <cell r="B4" t="str">
            <v>FTE</v>
          </cell>
        </row>
        <row r="5">
          <cell r="B5" t="str">
            <v>FTE Activity</v>
          </cell>
        </row>
        <row r="6">
          <cell r="B6" t="str">
            <v>Object</v>
          </cell>
        </row>
        <row r="7">
          <cell r="B7" t="str">
            <v>Revenue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6370-48D0-43F9-93A0-FEBC77E2902E}">
  <dimension ref="A1:H106"/>
  <sheetViews>
    <sheetView workbookViewId="0">
      <selection activeCell="H15" sqref="H15"/>
    </sheetView>
  </sheetViews>
  <sheetFormatPr defaultColWidth="11.5703125" defaultRowHeight="15.75" x14ac:dyDescent="0.25"/>
  <cols>
    <col min="1" max="1" width="11.5703125" style="1"/>
    <col min="2" max="2" width="12" style="1" bestFit="1" customWidth="1"/>
    <col min="3" max="3" width="43.140625" style="1" bestFit="1" customWidth="1"/>
    <col min="4" max="4" width="26.85546875" style="2" bestFit="1" customWidth="1"/>
    <col min="5" max="5" width="20.42578125" style="2" bestFit="1" customWidth="1"/>
    <col min="6" max="6" width="22.5703125" style="2" customWidth="1"/>
    <col min="7" max="7" width="11.5703125" style="2"/>
    <col min="8" max="8" width="35.42578125" style="1" customWidth="1"/>
    <col min="9" max="9" width="20.140625" style="1" customWidth="1"/>
    <col min="10" max="10" width="15.85546875" style="1" customWidth="1"/>
    <col min="11" max="16384" width="11.5703125" style="1"/>
  </cols>
  <sheetData>
    <row r="1" spans="1:8" ht="23.25" x14ac:dyDescent="0.25">
      <c r="B1" s="154" t="s">
        <v>0</v>
      </c>
      <c r="C1" s="154"/>
      <c r="D1" s="154"/>
      <c r="E1" s="154"/>
      <c r="F1" s="154"/>
    </row>
    <row r="2" spans="1:8" ht="21" x14ac:dyDescent="0.25">
      <c r="B2" s="155" t="s">
        <v>54</v>
      </c>
      <c r="C2" s="155"/>
      <c r="D2" s="155"/>
      <c r="E2" s="155"/>
      <c r="F2" s="155"/>
    </row>
    <row r="4" spans="1:8" x14ac:dyDescent="0.25">
      <c r="C4" s="156" t="s">
        <v>1</v>
      </c>
      <c r="D4" s="156"/>
      <c r="E4" s="156"/>
    </row>
    <row r="5" spans="1:8" ht="29.1" customHeight="1" x14ac:dyDescent="0.25">
      <c r="C5" s="156"/>
      <c r="D5" s="156"/>
      <c r="E5" s="156"/>
    </row>
    <row r="6" spans="1:8" x14ac:dyDescent="0.25">
      <c r="C6" s="3"/>
      <c r="D6" s="3"/>
    </row>
    <row r="7" spans="1:8" x14ac:dyDescent="0.25">
      <c r="C7" s="156" t="s">
        <v>36</v>
      </c>
      <c r="D7" s="156"/>
    </row>
    <row r="8" spans="1:8" x14ac:dyDescent="0.25">
      <c r="C8" s="3"/>
      <c r="D8" s="3"/>
    </row>
    <row r="9" spans="1:8" x14ac:dyDescent="0.25">
      <c r="D9" s="1"/>
    </row>
    <row r="11" spans="1:8" ht="31.5" x14ac:dyDescent="0.25">
      <c r="D11" s="4" t="s">
        <v>2</v>
      </c>
      <c r="E11" s="4" t="s">
        <v>3</v>
      </c>
      <c r="F11" s="4" t="s">
        <v>4</v>
      </c>
      <c r="G11"/>
    </row>
    <row r="12" spans="1:8" x14ac:dyDescent="0.25">
      <c r="A12" s="157" t="s">
        <v>5</v>
      </c>
      <c r="B12" s="153" t="s">
        <v>6</v>
      </c>
      <c r="C12" s="5" t="s">
        <v>7</v>
      </c>
      <c r="D12" s="6" t="s">
        <v>8</v>
      </c>
      <c r="E12" s="6" t="s">
        <v>8</v>
      </c>
      <c r="F12" s="6" t="s">
        <v>9</v>
      </c>
      <c r="G12"/>
      <c r="H12" s="7"/>
    </row>
    <row r="13" spans="1:8" x14ac:dyDescent="0.25">
      <c r="A13" s="157"/>
      <c r="B13" s="153"/>
      <c r="C13" s="8" t="s">
        <v>10</v>
      </c>
      <c r="D13" s="6" t="s">
        <v>8</v>
      </c>
      <c r="E13" s="6" t="s">
        <v>8</v>
      </c>
      <c r="F13" s="6" t="s">
        <v>11</v>
      </c>
      <c r="G13"/>
    </row>
    <row r="14" spans="1:8" x14ac:dyDescent="0.25">
      <c r="A14" s="157"/>
      <c r="B14" s="153"/>
      <c r="C14" s="8" t="s">
        <v>12</v>
      </c>
      <c r="D14" s="6" t="s">
        <v>13</v>
      </c>
      <c r="E14" s="6">
        <v>0</v>
      </c>
      <c r="F14" s="6">
        <v>0</v>
      </c>
      <c r="G14"/>
    </row>
    <row r="15" spans="1:8" x14ac:dyDescent="0.25">
      <c r="A15" s="157"/>
      <c r="B15" s="153"/>
      <c r="C15" s="14" t="s">
        <v>34</v>
      </c>
      <c r="D15" s="16" t="s">
        <v>14</v>
      </c>
      <c r="E15" s="15">
        <v>74.38</v>
      </c>
      <c r="F15" s="16">
        <v>120</v>
      </c>
      <c r="G15"/>
      <c r="H15" s="7"/>
    </row>
    <row r="16" spans="1:8" x14ac:dyDescent="0.25">
      <c r="A16" s="157"/>
      <c r="B16" s="153"/>
      <c r="C16" s="8" t="s">
        <v>15</v>
      </c>
      <c r="D16" s="6" t="s">
        <v>13</v>
      </c>
      <c r="E16" s="6">
        <v>0</v>
      </c>
      <c r="F16" s="6">
        <v>0</v>
      </c>
      <c r="G16"/>
    </row>
    <row r="17" spans="1:8" x14ac:dyDescent="0.25">
      <c r="A17" s="157"/>
      <c r="B17" s="153"/>
      <c r="C17" s="8" t="s">
        <v>15</v>
      </c>
      <c r="D17" s="6" t="s">
        <v>14</v>
      </c>
      <c r="E17" s="6">
        <v>0</v>
      </c>
      <c r="F17" s="6">
        <v>0</v>
      </c>
      <c r="G17"/>
    </row>
    <row r="18" spans="1:8" x14ac:dyDescent="0.25">
      <c r="A18" s="157"/>
      <c r="B18" s="153"/>
      <c r="C18" s="8" t="s">
        <v>16</v>
      </c>
      <c r="D18" s="6" t="s">
        <v>13</v>
      </c>
      <c r="E18" s="6">
        <v>0</v>
      </c>
      <c r="F18" s="6">
        <v>0</v>
      </c>
      <c r="G18"/>
    </row>
    <row r="19" spans="1:8" x14ac:dyDescent="0.25">
      <c r="A19" s="157"/>
      <c r="B19" s="153"/>
      <c r="C19" s="14" t="s">
        <v>33</v>
      </c>
      <c r="D19" s="16" t="s">
        <v>14</v>
      </c>
      <c r="E19" s="15">
        <v>65.08</v>
      </c>
      <c r="F19" s="16">
        <v>105</v>
      </c>
      <c r="G19"/>
    </row>
    <row r="20" spans="1:8" ht="5.0999999999999996" customHeight="1" x14ac:dyDescent="0.25">
      <c r="A20" s="157"/>
      <c r="B20" s="9"/>
      <c r="C20" s="10"/>
      <c r="D20" s="11"/>
      <c r="E20" s="11"/>
      <c r="F20" s="11"/>
      <c r="G20"/>
    </row>
    <row r="21" spans="1:8" x14ac:dyDescent="0.25">
      <c r="A21" s="157"/>
      <c r="B21" s="153" t="s">
        <v>17</v>
      </c>
      <c r="C21" s="5" t="s">
        <v>7</v>
      </c>
      <c r="D21" s="6" t="s">
        <v>8</v>
      </c>
      <c r="E21" s="12">
        <v>40.909999999999997</v>
      </c>
      <c r="F21" s="6">
        <v>66</v>
      </c>
      <c r="G21"/>
    </row>
    <row r="22" spans="1:8" x14ac:dyDescent="0.25">
      <c r="A22" s="157"/>
      <c r="B22" s="153"/>
      <c r="C22" s="8" t="s">
        <v>10</v>
      </c>
      <c r="D22" s="6" t="s">
        <v>8</v>
      </c>
      <c r="E22" s="6" t="s">
        <v>8</v>
      </c>
      <c r="F22" s="13" t="s">
        <v>18</v>
      </c>
      <c r="G22"/>
    </row>
    <row r="23" spans="1:8" x14ac:dyDescent="0.25">
      <c r="A23" s="157"/>
      <c r="B23" s="153"/>
      <c r="C23" s="8" t="s">
        <v>12</v>
      </c>
      <c r="D23" s="6" t="s">
        <v>13</v>
      </c>
      <c r="E23" s="12">
        <v>0</v>
      </c>
      <c r="F23" s="6">
        <v>0</v>
      </c>
      <c r="G23"/>
    </row>
    <row r="24" spans="1:8" x14ac:dyDescent="0.25">
      <c r="A24" s="157"/>
      <c r="B24" s="153"/>
      <c r="C24" s="14" t="s">
        <v>34</v>
      </c>
      <c r="D24" s="16" t="s">
        <v>14</v>
      </c>
      <c r="E24" s="15">
        <v>40.909999999999997</v>
      </c>
      <c r="F24" s="16">
        <v>66</v>
      </c>
      <c r="G24"/>
      <c r="H24" s="7"/>
    </row>
    <row r="25" spans="1:8" x14ac:dyDescent="0.25">
      <c r="A25" s="157"/>
      <c r="B25" s="153"/>
      <c r="C25" s="8" t="s">
        <v>15</v>
      </c>
      <c r="D25" s="6" t="s">
        <v>13</v>
      </c>
      <c r="E25" s="6">
        <v>0</v>
      </c>
      <c r="F25" s="6">
        <v>0</v>
      </c>
      <c r="G25"/>
    </row>
    <row r="26" spans="1:8" x14ac:dyDescent="0.25">
      <c r="A26" s="157"/>
      <c r="B26" s="153"/>
      <c r="C26" s="8" t="s">
        <v>15</v>
      </c>
      <c r="D26" s="6" t="s">
        <v>14</v>
      </c>
      <c r="E26" s="6">
        <v>0</v>
      </c>
      <c r="F26" s="6">
        <v>0</v>
      </c>
      <c r="G26"/>
    </row>
    <row r="27" spans="1:8" x14ac:dyDescent="0.25">
      <c r="A27" s="157"/>
      <c r="B27" s="153"/>
      <c r="C27" s="8" t="s">
        <v>16</v>
      </c>
      <c r="D27" s="6" t="s">
        <v>13</v>
      </c>
      <c r="E27" s="6">
        <v>0</v>
      </c>
      <c r="F27" s="6">
        <v>0</v>
      </c>
      <c r="G27"/>
    </row>
    <row r="28" spans="1:8" x14ac:dyDescent="0.25">
      <c r="A28" s="157"/>
      <c r="B28" s="153"/>
      <c r="C28" s="14" t="s">
        <v>33</v>
      </c>
      <c r="D28" s="16" t="s">
        <v>14</v>
      </c>
      <c r="E28" s="15">
        <v>31.61</v>
      </c>
      <c r="F28" s="16">
        <v>51</v>
      </c>
      <c r="G28"/>
    </row>
    <row r="29" spans="1:8" x14ac:dyDescent="0.25">
      <c r="C29" s="1" t="s">
        <v>35</v>
      </c>
    </row>
    <row r="31" spans="1:8" ht="31.5" x14ac:dyDescent="0.25">
      <c r="D31" s="4" t="s">
        <v>2</v>
      </c>
      <c r="E31" s="4" t="s">
        <v>3</v>
      </c>
      <c r="F31" s="4" t="s">
        <v>4</v>
      </c>
      <c r="G31"/>
    </row>
    <row r="32" spans="1:8" x14ac:dyDescent="0.25">
      <c r="A32" s="157" t="s">
        <v>19</v>
      </c>
      <c r="B32" s="153" t="s">
        <v>6</v>
      </c>
      <c r="C32" s="5" t="s">
        <v>7</v>
      </c>
      <c r="D32" s="6" t="s">
        <v>8</v>
      </c>
      <c r="E32" s="6" t="s">
        <v>8</v>
      </c>
      <c r="F32" s="6" t="s">
        <v>9</v>
      </c>
      <c r="G32"/>
      <c r="H32" s="7"/>
    </row>
    <row r="33" spans="1:8" x14ac:dyDescent="0.25">
      <c r="A33" s="157"/>
      <c r="B33" s="153"/>
      <c r="C33" s="8" t="s">
        <v>10</v>
      </c>
      <c r="D33" s="6" t="s">
        <v>8</v>
      </c>
      <c r="E33" s="6" t="s">
        <v>8</v>
      </c>
      <c r="F33" s="6" t="s">
        <v>9</v>
      </c>
      <c r="G33"/>
    </row>
    <row r="34" spans="1:8" x14ac:dyDescent="0.25">
      <c r="A34" s="157"/>
      <c r="B34" s="153"/>
      <c r="C34" s="8" t="s">
        <v>12</v>
      </c>
      <c r="D34" s="6" t="s">
        <v>13</v>
      </c>
      <c r="E34" s="6">
        <v>0</v>
      </c>
      <c r="F34" s="6">
        <v>0</v>
      </c>
      <c r="G34"/>
    </row>
    <row r="35" spans="1:8" x14ac:dyDescent="0.25">
      <c r="A35" s="157"/>
      <c r="B35" s="153"/>
      <c r="C35" s="8" t="s">
        <v>12</v>
      </c>
      <c r="D35" s="6" t="s">
        <v>14</v>
      </c>
      <c r="E35" s="6">
        <v>0</v>
      </c>
      <c r="F35" s="6">
        <v>0</v>
      </c>
      <c r="G35"/>
    </row>
    <row r="36" spans="1:8" x14ac:dyDescent="0.25">
      <c r="A36" s="157"/>
      <c r="B36" s="153"/>
      <c r="C36" s="8" t="s">
        <v>15</v>
      </c>
      <c r="D36" s="6" t="s">
        <v>13</v>
      </c>
      <c r="E36" s="6">
        <v>0</v>
      </c>
      <c r="F36" s="6">
        <v>0</v>
      </c>
      <c r="G36"/>
    </row>
    <row r="37" spans="1:8" x14ac:dyDescent="0.25">
      <c r="A37" s="157"/>
      <c r="B37" s="153"/>
      <c r="C37" s="8" t="s">
        <v>15</v>
      </c>
      <c r="D37" s="6" t="s">
        <v>14</v>
      </c>
      <c r="E37" s="6">
        <v>0</v>
      </c>
      <c r="F37" s="6">
        <v>0</v>
      </c>
      <c r="G37"/>
    </row>
    <row r="38" spans="1:8" x14ac:dyDescent="0.25">
      <c r="A38" s="157"/>
      <c r="B38" s="153"/>
      <c r="C38" s="8" t="s">
        <v>16</v>
      </c>
      <c r="D38" s="6" t="s">
        <v>13</v>
      </c>
      <c r="E38" s="6">
        <v>0</v>
      </c>
      <c r="F38" s="6">
        <v>0</v>
      </c>
      <c r="G38"/>
    </row>
    <row r="39" spans="1:8" x14ac:dyDescent="0.25">
      <c r="A39" s="157"/>
      <c r="B39" s="153"/>
      <c r="C39" s="8" t="s">
        <v>16</v>
      </c>
      <c r="D39" s="6" t="s">
        <v>14</v>
      </c>
      <c r="E39" s="6" t="s">
        <v>8</v>
      </c>
      <c r="F39" s="6" t="s">
        <v>9</v>
      </c>
      <c r="G39"/>
    </row>
    <row r="40" spans="1:8" ht="5.0999999999999996" customHeight="1" x14ac:dyDescent="0.25">
      <c r="A40" s="157"/>
      <c r="B40" s="9"/>
      <c r="C40" s="10"/>
      <c r="D40" s="11"/>
      <c r="E40" s="11"/>
      <c r="F40" s="11"/>
      <c r="G40"/>
    </row>
    <row r="41" spans="1:8" x14ac:dyDescent="0.25">
      <c r="A41" s="157"/>
      <c r="B41" s="153" t="s">
        <v>17</v>
      </c>
      <c r="C41" s="5" t="s">
        <v>7</v>
      </c>
      <c r="D41" s="6" t="s">
        <v>8</v>
      </c>
      <c r="E41" s="6" t="s">
        <v>8</v>
      </c>
      <c r="F41" s="6" t="s">
        <v>9</v>
      </c>
      <c r="G41"/>
      <c r="H41" s="7"/>
    </row>
    <row r="42" spans="1:8" x14ac:dyDescent="0.25">
      <c r="A42" s="157"/>
      <c r="B42" s="153"/>
      <c r="C42" s="8" t="s">
        <v>10</v>
      </c>
      <c r="D42" s="6" t="s">
        <v>8</v>
      </c>
      <c r="E42" s="6" t="s">
        <v>8</v>
      </c>
      <c r="F42" s="6" t="s">
        <v>9</v>
      </c>
      <c r="G42"/>
    </row>
    <row r="43" spans="1:8" x14ac:dyDescent="0.25">
      <c r="A43" s="157"/>
      <c r="B43" s="153"/>
      <c r="C43" s="8" t="s">
        <v>12</v>
      </c>
      <c r="D43" s="6" t="s">
        <v>13</v>
      </c>
      <c r="E43" s="6">
        <v>0</v>
      </c>
      <c r="F43" s="6">
        <v>0</v>
      </c>
      <c r="G43"/>
    </row>
    <row r="44" spans="1:8" x14ac:dyDescent="0.25">
      <c r="A44" s="157"/>
      <c r="B44" s="153"/>
      <c r="C44" s="8" t="s">
        <v>12</v>
      </c>
      <c r="D44" s="6" t="s">
        <v>14</v>
      </c>
      <c r="E44" s="6">
        <v>0</v>
      </c>
      <c r="F44" s="6">
        <v>0</v>
      </c>
      <c r="G44"/>
    </row>
    <row r="45" spans="1:8" x14ac:dyDescent="0.25">
      <c r="A45" s="157"/>
      <c r="B45" s="153"/>
      <c r="C45" s="8" t="s">
        <v>15</v>
      </c>
      <c r="D45" s="6" t="s">
        <v>13</v>
      </c>
      <c r="E45" s="6">
        <v>0</v>
      </c>
      <c r="F45" s="6">
        <v>0</v>
      </c>
      <c r="G45"/>
    </row>
    <row r="46" spans="1:8" x14ac:dyDescent="0.25">
      <c r="A46" s="157"/>
      <c r="B46" s="153"/>
      <c r="C46" s="8" t="s">
        <v>15</v>
      </c>
      <c r="D46" s="6" t="s">
        <v>14</v>
      </c>
      <c r="E46" s="6">
        <v>0</v>
      </c>
      <c r="F46" s="6">
        <v>0</v>
      </c>
      <c r="G46"/>
    </row>
    <row r="47" spans="1:8" x14ac:dyDescent="0.25">
      <c r="A47" s="157"/>
      <c r="B47" s="153"/>
      <c r="C47" s="8" t="s">
        <v>16</v>
      </c>
      <c r="D47" s="6" t="s">
        <v>13</v>
      </c>
      <c r="E47" s="6">
        <v>0</v>
      </c>
      <c r="F47" s="6">
        <v>0</v>
      </c>
      <c r="G47"/>
    </row>
    <row r="48" spans="1:8" x14ac:dyDescent="0.25">
      <c r="A48" s="157"/>
      <c r="B48" s="153"/>
      <c r="C48" s="8" t="s">
        <v>16</v>
      </c>
      <c r="D48" s="6" t="s">
        <v>14</v>
      </c>
      <c r="E48" s="6" t="s">
        <v>8</v>
      </c>
      <c r="F48" s="6" t="s">
        <v>9</v>
      </c>
      <c r="G48"/>
    </row>
    <row r="50" spans="1:8" ht="31.5" x14ac:dyDescent="0.25">
      <c r="D50" s="4" t="s">
        <v>2</v>
      </c>
      <c r="E50" s="4" t="s">
        <v>3</v>
      </c>
      <c r="F50" s="4" t="s">
        <v>4</v>
      </c>
      <c r="G50"/>
    </row>
    <row r="51" spans="1:8" ht="15.95" customHeight="1" x14ac:dyDescent="0.25">
      <c r="A51" s="150" t="s">
        <v>20</v>
      </c>
      <c r="B51" s="153" t="s">
        <v>21</v>
      </c>
      <c r="C51" s="5" t="s">
        <v>7</v>
      </c>
      <c r="D51" s="6" t="s">
        <v>8</v>
      </c>
      <c r="E51" s="6" t="s">
        <v>8</v>
      </c>
      <c r="F51" s="6" t="s">
        <v>9</v>
      </c>
      <c r="G51"/>
      <c r="H51" s="7"/>
    </row>
    <row r="52" spans="1:8" ht="15.95" customHeight="1" x14ac:dyDescent="0.25">
      <c r="A52" s="151"/>
      <c r="B52" s="153"/>
      <c r="C52" s="8" t="s">
        <v>10</v>
      </c>
      <c r="D52" s="6" t="s">
        <v>8</v>
      </c>
      <c r="E52" s="6" t="s">
        <v>8</v>
      </c>
      <c r="F52" s="6" t="s">
        <v>9</v>
      </c>
      <c r="G52"/>
    </row>
    <row r="53" spans="1:8" ht="15.95" customHeight="1" x14ac:dyDescent="0.25">
      <c r="A53" s="151"/>
      <c r="B53" s="153"/>
      <c r="C53" s="8" t="s">
        <v>12</v>
      </c>
      <c r="D53" s="6" t="s">
        <v>13</v>
      </c>
      <c r="E53" s="6">
        <v>0</v>
      </c>
      <c r="F53" s="6">
        <v>0</v>
      </c>
      <c r="G53"/>
    </row>
    <row r="54" spans="1:8" ht="15.95" customHeight="1" x14ac:dyDescent="0.25">
      <c r="A54" s="151"/>
      <c r="B54" s="153"/>
      <c r="C54" s="8" t="s">
        <v>12</v>
      </c>
      <c r="D54" s="6" t="s">
        <v>14</v>
      </c>
      <c r="E54" s="6">
        <v>0</v>
      </c>
      <c r="F54" s="6">
        <v>0</v>
      </c>
      <c r="G54"/>
    </row>
    <row r="55" spans="1:8" ht="15.95" customHeight="1" x14ac:dyDescent="0.25">
      <c r="A55" s="151"/>
      <c r="B55" s="153"/>
      <c r="C55" s="8" t="s">
        <v>15</v>
      </c>
      <c r="D55" s="6" t="s">
        <v>13</v>
      </c>
      <c r="E55" s="6">
        <v>0</v>
      </c>
      <c r="F55" s="6">
        <v>0</v>
      </c>
      <c r="G55"/>
    </row>
    <row r="56" spans="1:8" ht="15.95" customHeight="1" x14ac:dyDescent="0.25">
      <c r="A56" s="151"/>
      <c r="B56" s="153"/>
      <c r="C56" s="8" t="s">
        <v>15</v>
      </c>
      <c r="D56" s="6" t="s">
        <v>14</v>
      </c>
      <c r="E56" s="6">
        <v>0</v>
      </c>
      <c r="F56" s="6">
        <v>0</v>
      </c>
      <c r="G56"/>
    </row>
    <row r="57" spans="1:8" ht="15.95" customHeight="1" x14ac:dyDescent="0.25">
      <c r="A57" s="151"/>
      <c r="B57" s="153"/>
      <c r="C57" s="8" t="s">
        <v>16</v>
      </c>
      <c r="D57" s="6" t="s">
        <v>13</v>
      </c>
      <c r="E57" s="6">
        <v>0</v>
      </c>
      <c r="F57" s="6">
        <v>0</v>
      </c>
      <c r="G57"/>
    </row>
    <row r="58" spans="1:8" ht="15.95" customHeight="1" x14ac:dyDescent="0.25">
      <c r="A58" s="152"/>
      <c r="B58" s="153"/>
      <c r="C58" s="8" t="s">
        <v>16</v>
      </c>
      <c r="D58" s="6" t="s">
        <v>14</v>
      </c>
      <c r="E58" s="6" t="s">
        <v>8</v>
      </c>
      <c r="F58" s="6" t="s">
        <v>9</v>
      </c>
      <c r="G58"/>
    </row>
    <row r="59" spans="1:8" x14ac:dyDescent="0.25">
      <c r="G59"/>
    </row>
    <row r="60" spans="1:8" ht="31.5" x14ac:dyDescent="0.25">
      <c r="D60" s="4" t="s">
        <v>2</v>
      </c>
      <c r="E60" s="4" t="s">
        <v>22</v>
      </c>
      <c r="G60" s="1"/>
    </row>
    <row r="61" spans="1:8" ht="15.95" customHeight="1" x14ac:dyDescent="0.25">
      <c r="A61" s="150" t="s">
        <v>23</v>
      </c>
      <c r="B61" s="153" t="s">
        <v>21</v>
      </c>
      <c r="C61" s="5" t="s">
        <v>7</v>
      </c>
      <c r="D61" s="6" t="s">
        <v>8</v>
      </c>
      <c r="E61" s="6" t="s">
        <v>9</v>
      </c>
      <c r="F61" s="7"/>
      <c r="G61" s="1"/>
    </row>
    <row r="62" spans="1:8" ht="15.95" customHeight="1" x14ac:dyDescent="0.25">
      <c r="A62" s="151"/>
      <c r="B62" s="153"/>
      <c r="C62" s="8" t="s">
        <v>10</v>
      </c>
      <c r="D62" s="6" t="s">
        <v>8</v>
      </c>
      <c r="E62" s="6" t="s">
        <v>9</v>
      </c>
      <c r="G62" s="1"/>
    </row>
    <row r="63" spans="1:8" ht="15.95" customHeight="1" x14ac:dyDescent="0.25">
      <c r="A63" s="151"/>
      <c r="B63" s="153"/>
      <c r="C63" s="8" t="s">
        <v>12</v>
      </c>
      <c r="D63" s="6" t="s">
        <v>13</v>
      </c>
      <c r="E63" s="6">
        <v>0</v>
      </c>
      <c r="G63" s="1"/>
    </row>
    <row r="64" spans="1:8" ht="15.95" customHeight="1" x14ac:dyDescent="0.25">
      <c r="A64" s="151"/>
      <c r="B64" s="153"/>
      <c r="C64" s="8" t="s">
        <v>12</v>
      </c>
      <c r="D64" s="6" t="s">
        <v>14</v>
      </c>
      <c r="E64" s="6">
        <v>0</v>
      </c>
      <c r="G64" s="1"/>
    </row>
    <row r="65" spans="1:7" ht="15.95" customHeight="1" x14ac:dyDescent="0.25">
      <c r="A65" s="151"/>
      <c r="B65" s="153"/>
      <c r="C65" s="8" t="s">
        <v>15</v>
      </c>
      <c r="D65" s="6" t="s">
        <v>13</v>
      </c>
      <c r="E65" s="6">
        <v>0</v>
      </c>
      <c r="G65" s="1"/>
    </row>
    <row r="66" spans="1:7" ht="15.95" customHeight="1" x14ac:dyDescent="0.25">
      <c r="A66" s="151"/>
      <c r="B66" s="153"/>
      <c r="C66" s="8" t="s">
        <v>15</v>
      </c>
      <c r="D66" s="6" t="s">
        <v>14</v>
      </c>
      <c r="E66" s="6">
        <v>0</v>
      </c>
      <c r="G66" s="1"/>
    </row>
    <row r="67" spans="1:7" ht="15.95" customHeight="1" x14ac:dyDescent="0.25">
      <c r="A67" s="151"/>
      <c r="B67" s="153"/>
      <c r="C67" s="8" t="s">
        <v>16</v>
      </c>
      <c r="D67" s="6" t="s">
        <v>13</v>
      </c>
      <c r="E67" s="6">
        <v>0</v>
      </c>
      <c r="G67" s="1"/>
    </row>
    <row r="68" spans="1:7" ht="15.95" customHeight="1" x14ac:dyDescent="0.25">
      <c r="A68" s="152"/>
      <c r="B68" s="153"/>
      <c r="C68" s="8" t="s">
        <v>16</v>
      </c>
      <c r="D68" s="6" t="s">
        <v>14</v>
      </c>
      <c r="E68" s="6" t="s">
        <v>9</v>
      </c>
      <c r="G68" s="1"/>
    </row>
    <row r="70" spans="1:7" ht="31.5" x14ac:dyDescent="0.25">
      <c r="D70" s="4" t="s">
        <v>2</v>
      </c>
      <c r="E70" s="4" t="s">
        <v>24</v>
      </c>
      <c r="G70" s="1"/>
    </row>
    <row r="71" spans="1:7" ht="15.95" customHeight="1" x14ac:dyDescent="0.25">
      <c r="A71" s="150" t="s">
        <v>25</v>
      </c>
      <c r="B71" s="153" t="s">
        <v>21</v>
      </c>
      <c r="C71" s="5" t="s">
        <v>7</v>
      </c>
      <c r="D71" s="6" t="s">
        <v>8</v>
      </c>
      <c r="E71" s="6" t="s">
        <v>9</v>
      </c>
      <c r="F71" s="7"/>
      <c r="G71" s="1"/>
    </row>
    <row r="72" spans="1:7" ht="15.95" customHeight="1" x14ac:dyDescent="0.25">
      <c r="A72" s="151"/>
      <c r="B72" s="153"/>
      <c r="C72" s="8" t="s">
        <v>10</v>
      </c>
      <c r="D72" s="6" t="s">
        <v>8</v>
      </c>
      <c r="E72" s="6" t="s">
        <v>9</v>
      </c>
      <c r="G72" s="1"/>
    </row>
    <row r="73" spans="1:7" ht="15.95" customHeight="1" x14ac:dyDescent="0.25">
      <c r="A73" s="151"/>
      <c r="B73" s="153"/>
      <c r="C73" s="8" t="s">
        <v>12</v>
      </c>
      <c r="D73" s="6" t="s">
        <v>13</v>
      </c>
      <c r="E73" s="6">
        <v>0</v>
      </c>
      <c r="G73" s="1"/>
    </row>
    <row r="74" spans="1:7" ht="15.95" customHeight="1" x14ac:dyDescent="0.25">
      <c r="A74" s="151"/>
      <c r="B74" s="153"/>
      <c r="C74" s="8" t="s">
        <v>12</v>
      </c>
      <c r="D74" s="6" t="s">
        <v>14</v>
      </c>
      <c r="E74" s="6">
        <v>0</v>
      </c>
      <c r="G74" s="1"/>
    </row>
    <row r="75" spans="1:7" ht="15.95" customHeight="1" x14ac:dyDescent="0.25">
      <c r="A75" s="151"/>
      <c r="B75" s="153"/>
      <c r="C75" s="8" t="s">
        <v>15</v>
      </c>
      <c r="D75" s="6" t="s">
        <v>13</v>
      </c>
      <c r="E75" s="6">
        <v>0</v>
      </c>
      <c r="G75" s="1"/>
    </row>
    <row r="76" spans="1:7" ht="15.95" customHeight="1" x14ac:dyDescent="0.25">
      <c r="A76" s="151"/>
      <c r="B76" s="153"/>
      <c r="C76" s="8" t="s">
        <v>15</v>
      </c>
      <c r="D76" s="6" t="s">
        <v>14</v>
      </c>
      <c r="E76" s="6">
        <v>0</v>
      </c>
      <c r="G76" s="1"/>
    </row>
    <row r="77" spans="1:7" ht="15.95" customHeight="1" x14ac:dyDescent="0.25">
      <c r="A77" s="151"/>
      <c r="B77" s="153"/>
      <c r="C77" s="8" t="s">
        <v>16</v>
      </c>
      <c r="D77" s="6" t="s">
        <v>13</v>
      </c>
      <c r="E77" s="6">
        <v>0</v>
      </c>
      <c r="G77" s="1"/>
    </row>
    <row r="78" spans="1:7" ht="15.95" customHeight="1" x14ac:dyDescent="0.25">
      <c r="A78" s="152"/>
      <c r="B78" s="153"/>
      <c r="C78" s="8" t="s">
        <v>16</v>
      </c>
      <c r="D78" s="6" t="s">
        <v>14</v>
      </c>
      <c r="E78" s="6" t="s">
        <v>9</v>
      </c>
      <c r="G78" s="1"/>
    </row>
    <row r="80" spans="1:7" ht="47.25" x14ac:dyDescent="0.25">
      <c r="D80" s="4" t="s">
        <v>2</v>
      </c>
      <c r="E80" s="4" t="s">
        <v>26</v>
      </c>
      <c r="G80" s="1"/>
    </row>
    <row r="81" spans="1:8" ht="21.75" customHeight="1" x14ac:dyDescent="0.25">
      <c r="A81" s="150" t="s">
        <v>27</v>
      </c>
      <c r="B81" s="153" t="s">
        <v>21</v>
      </c>
      <c r="C81" s="5" t="s">
        <v>7</v>
      </c>
      <c r="D81" s="6" t="s">
        <v>8</v>
      </c>
      <c r="E81" s="6" t="s">
        <v>9</v>
      </c>
      <c r="F81"/>
      <c r="G81" s="7"/>
    </row>
    <row r="82" spans="1:8" ht="21.75" customHeight="1" x14ac:dyDescent="0.25">
      <c r="A82" s="151"/>
      <c r="B82" s="153"/>
      <c r="C82" s="8" t="s">
        <v>10</v>
      </c>
      <c r="D82" s="6" t="s">
        <v>8</v>
      </c>
      <c r="E82" s="6" t="s">
        <v>9</v>
      </c>
      <c r="F82"/>
      <c r="G82" s="1"/>
    </row>
    <row r="83" spans="1:8" ht="15.95" customHeight="1" x14ac:dyDescent="0.25">
      <c r="A83" s="151"/>
      <c r="B83" s="153"/>
      <c r="C83" s="8" t="s">
        <v>12</v>
      </c>
      <c r="D83" s="6" t="s">
        <v>13</v>
      </c>
      <c r="E83" s="6">
        <v>0</v>
      </c>
      <c r="G83" s="1"/>
    </row>
    <row r="84" spans="1:8" ht="15.95" customHeight="1" x14ac:dyDescent="0.25">
      <c r="A84" s="151"/>
      <c r="B84" s="153"/>
      <c r="C84" s="8" t="s">
        <v>12</v>
      </c>
      <c r="D84" s="6" t="s">
        <v>14</v>
      </c>
      <c r="E84" s="6">
        <v>0</v>
      </c>
      <c r="G84" s="1"/>
    </row>
    <row r="85" spans="1:8" ht="15.95" customHeight="1" x14ac:dyDescent="0.25">
      <c r="A85" s="151"/>
      <c r="B85" s="153"/>
      <c r="C85" s="8" t="s">
        <v>15</v>
      </c>
      <c r="D85" s="6" t="s">
        <v>13</v>
      </c>
      <c r="E85" s="6">
        <v>0</v>
      </c>
      <c r="G85" s="1"/>
    </row>
    <row r="86" spans="1:8" ht="15.95" customHeight="1" x14ac:dyDescent="0.25">
      <c r="A86" s="151"/>
      <c r="B86" s="153"/>
      <c r="C86" s="8" t="s">
        <v>15</v>
      </c>
      <c r="D86" s="6" t="s">
        <v>14</v>
      </c>
      <c r="E86" s="6">
        <v>0</v>
      </c>
      <c r="G86" s="1"/>
    </row>
    <row r="87" spans="1:8" ht="15.95" customHeight="1" x14ac:dyDescent="0.25">
      <c r="A87" s="151"/>
      <c r="B87" s="153"/>
      <c r="C87" s="8" t="s">
        <v>16</v>
      </c>
      <c r="D87" s="6" t="s">
        <v>13</v>
      </c>
      <c r="E87" s="6">
        <v>0</v>
      </c>
      <c r="G87" s="1"/>
    </row>
    <row r="88" spans="1:8" ht="15.95" customHeight="1" x14ac:dyDescent="0.25">
      <c r="A88" s="152"/>
      <c r="B88" s="153"/>
      <c r="C88" s="8" t="s">
        <v>16</v>
      </c>
      <c r="D88" s="6" t="s">
        <v>14</v>
      </c>
      <c r="E88" s="6">
        <v>0</v>
      </c>
      <c r="G88" s="1"/>
    </row>
    <row r="90" spans="1:8" ht="31.5" x14ac:dyDescent="0.25">
      <c r="D90" s="4" t="s">
        <v>2</v>
      </c>
      <c r="E90" s="4" t="s">
        <v>3</v>
      </c>
      <c r="F90" s="4" t="s">
        <v>4</v>
      </c>
      <c r="G90"/>
    </row>
    <row r="91" spans="1:8" ht="15.95" customHeight="1" x14ac:dyDescent="0.25">
      <c r="A91" s="150" t="s">
        <v>32</v>
      </c>
      <c r="B91" s="153" t="s">
        <v>21</v>
      </c>
      <c r="C91" s="5" t="s">
        <v>7</v>
      </c>
      <c r="D91" s="6" t="s">
        <v>8</v>
      </c>
      <c r="E91" s="12">
        <v>3.1</v>
      </c>
      <c r="F91" s="6">
        <v>5</v>
      </c>
      <c r="G91"/>
      <c r="H91" s="7"/>
    </row>
    <row r="92" spans="1:8" ht="15.95" customHeight="1" x14ac:dyDescent="0.25">
      <c r="A92" s="151"/>
      <c r="B92" s="153"/>
      <c r="C92" s="5" t="s">
        <v>10</v>
      </c>
      <c r="D92" s="6" t="s">
        <v>8</v>
      </c>
      <c r="E92" s="12">
        <v>3.1</v>
      </c>
      <c r="F92" s="6">
        <v>5</v>
      </c>
      <c r="G92"/>
    </row>
    <row r="93" spans="1:8" ht="15.95" customHeight="1" x14ac:dyDescent="0.25">
      <c r="A93" s="151"/>
      <c r="B93" s="153"/>
      <c r="C93" s="8" t="s">
        <v>12</v>
      </c>
      <c r="D93" s="6" t="s">
        <v>13</v>
      </c>
      <c r="E93" s="12">
        <v>3.1</v>
      </c>
      <c r="F93" s="6">
        <v>5</v>
      </c>
      <c r="G93"/>
    </row>
    <row r="94" spans="1:8" ht="15.95" customHeight="1" x14ac:dyDescent="0.25">
      <c r="A94" s="151"/>
      <c r="B94" s="153"/>
      <c r="C94" s="8" t="s">
        <v>12</v>
      </c>
      <c r="D94" s="6" t="s">
        <v>14</v>
      </c>
      <c r="E94" s="12">
        <v>3.1</v>
      </c>
      <c r="F94" s="6">
        <v>5</v>
      </c>
      <c r="G94"/>
    </row>
    <row r="95" spans="1:8" ht="15.95" customHeight="1" x14ac:dyDescent="0.25">
      <c r="A95" s="151"/>
      <c r="B95" s="153"/>
      <c r="C95" s="8" t="s">
        <v>15</v>
      </c>
      <c r="D95" s="6" t="s">
        <v>13</v>
      </c>
      <c r="E95" s="6">
        <v>0</v>
      </c>
      <c r="F95" s="6">
        <v>0</v>
      </c>
      <c r="G95"/>
    </row>
    <row r="96" spans="1:8" ht="15.95" customHeight="1" x14ac:dyDescent="0.25">
      <c r="A96" s="151"/>
      <c r="B96" s="153"/>
      <c r="C96" s="8" t="s">
        <v>15</v>
      </c>
      <c r="D96" s="6" t="s">
        <v>14</v>
      </c>
      <c r="E96" s="6">
        <v>0</v>
      </c>
      <c r="F96" s="6">
        <v>0</v>
      </c>
      <c r="G96"/>
    </row>
    <row r="97" spans="1:7" ht="15.95" customHeight="1" x14ac:dyDescent="0.25">
      <c r="A97" s="151"/>
      <c r="B97" s="153"/>
      <c r="C97" s="8" t="s">
        <v>16</v>
      </c>
      <c r="D97" s="6" t="s">
        <v>13</v>
      </c>
      <c r="E97" s="12">
        <v>3.1</v>
      </c>
      <c r="F97" s="6">
        <v>5</v>
      </c>
      <c r="G97"/>
    </row>
    <row r="98" spans="1:7" ht="15.95" customHeight="1" x14ac:dyDescent="0.25">
      <c r="A98" s="152"/>
      <c r="B98" s="153"/>
      <c r="C98" s="8" t="s">
        <v>16</v>
      </c>
      <c r="D98" s="6" t="s">
        <v>14</v>
      </c>
      <c r="E98" s="12">
        <v>3.1</v>
      </c>
      <c r="F98" s="6">
        <v>5</v>
      </c>
      <c r="G98"/>
    </row>
    <row r="100" spans="1:7" x14ac:dyDescent="0.25">
      <c r="D100" s="4" t="s">
        <v>3</v>
      </c>
      <c r="E100" s="4" t="s">
        <v>4</v>
      </c>
      <c r="F100"/>
      <c r="G100" s="1"/>
    </row>
    <row r="101" spans="1:7" ht="15.95" customHeight="1" x14ac:dyDescent="0.25">
      <c r="A101" s="157" t="s">
        <v>28</v>
      </c>
      <c r="B101" s="153" t="s">
        <v>21</v>
      </c>
      <c r="C101" s="14" t="s">
        <v>29</v>
      </c>
      <c r="D101" s="15">
        <v>27.89</v>
      </c>
      <c r="E101" s="16">
        <v>45</v>
      </c>
      <c r="F101"/>
      <c r="G101" s="7"/>
    </row>
    <row r="102" spans="1:7" ht="15.95" customHeight="1" x14ac:dyDescent="0.25">
      <c r="A102" s="157"/>
      <c r="B102" s="153"/>
      <c r="C102" s="14" t="s">
        <v>12</v>
      </c>
      <c r="D102" s="15">
        <v>17.98</v>
      </c>
      <c r="E102" s="16">
        <v>29</v>
      </c>
      <c r="F102"/>
      <c r="G102" s="7"/>
    </row>
    <row r="103" spans="1:7" ht="15.95" customHeight="1" x14ac:dyDescent="0.25">
      <c r="A103" s="157"/>
      <c r="B103" s="153"/>
      <c r="C103" s="8" t="s">
        <v>15</v>
      </c>
      <c r="D103" s="12">
        <v>0</v>
      </c>
      <c r="E103" s="6">
        <v>0</v>
      </c>
      <c r="F103"/>
      <c r="G103" s="7"/>
    </row>
    <row r="104" spans="1:7" ht="15.95" customHeight="1" x14ac:dyDescent="0.25">
      <c r="A104" s="157"/>
      <c r="B104" s="153"/>
      <c r="C104" s="14" t="s">
        <v>16</v>
      </c>
      <c r="D104" s="15">
        <v>17.98</v>
      </c>
      <c r="E104" s="16">
        <v>29</v>
      </c>
      <c r="F104"/>
      <c r="G104" s="7"/>
    </row>
    <row r="105" spans="1:7" ht="15.95" customHeight="1" x14ac:dyDescent="0.25">
      <c r="A105" s="157"/>
      <c r="B105" s="153"/>
      <c r="C105" s="14" t="s">
        <v>30</v>
      </c>
      <c r="D105" s="15">
        <v>19.829999999999998</v>
      </c>
      <c r="E105" s="16">
        <v>32</v>
      </c>
      <c r="F105"/>
      <c r="G105" s="7"/>
    </row>
    <row r="106" spans="1:7" x14ac:dyDescent="0.25">
      <c r="A106" s="157"/>
      <c r="B106" s="153"/>
      <c r="C106" s="8" t="s">
        <v>31</v>
      </c>
      <c r="D106" s="12">
        <v>91.12</v>
      </c>
      <c r="E106" s="6">
        <v>147</v>
      </c>
      <c r="F106"/>
    </row>
  </sheetData>
  <mergeCells count="22">
    <mergeCell ref="A101:A106"/>
    <mergeCell ref="B101:B106"/>
    <mergeCell ref="A71:A78"/>
    <mergeCell ref="B71:B78"/>
    <mergeCell ref="A81:A88"/>
    <mergeCell ref="B81:B88"/>
    <mergeCell ref="A91:A98"/>
    <mergeCell ref="B91:B98"/>
    <mergeCell ref="A61:A68"/>
    <mergeCell ref="B61:B68"/>
    <mergeCell ref="B1:F1"/>
    <mergeCell ref="B2:F2"/>
    <mergeCell ref="C4:E5"/>
    <mergeCell ref="C7:D7"/>
    <mergeCell ref="A12:A28"/>
    <mergeCell ref="B12:B19"/>
    <mergeCell ref="B21:B28"/>
    <mergeCell ref="A32:A48"/>
    <mergeCell ref="B32:B39"/>
    <mergeCell ref="B41:B48"/>
    <mergeCell ref="A51:A58"/>
    <mergeCell ref="B51:B58"/>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C5CA-F734-454B-BB84-9985C288048A}">
  <dimension ref="A3:Q21"/>
  <sheetViews>
    <sheetView zoomScaleNormal="100" workbookViewId="0">
      <selection activeCell="B19" sqref="B19"/>
    </sheetView>
  </sheetViews>
  <sheetFormatPr defaultColWidth="8.7109375" defaultRowHeight="15" x14ac:dyDescent="0.25"/>
  <cols>
    <col min="1" max="1" width="13.85546875" style="26" customWidth="1"/>
    <col min="2" max="2" width="102" style="20" customWidth="1"/>
    <col min="3" max="16" width="8.7109375" style="20"/>
    <col min="17" max="17" width="18.5703125" style="20" customWidth="1"/>
    <col min="18" max="16384" width="8.7109375" style="20"/>
  </cols>
  <sheetData>
    <row r="3" spans="1:17" x14ac:dyDescent="0.25">
      <c r="Q3" s="20" t="s">
        <v>46</v>
      </c>
    </row>
    <row r="4" spans="1:17" x14ac:dyDescent="0.25">
      <c r="B4" s="27" t="s">
        <v>47</v>
      </c>
    </row>
    <row r="6" spans="1:17" x14ac:dyDescent="0.25">
      <c r="B6" s="28"/>
    </row>
    <row r="7" spans="1:17" ht="30" x14ac:dyDescent="0.25">
      <c r="A7" s="21">
        <v>44652</v>
      </c>
      <c r="B7" s="29" t="s">
        <v>48</v>
      </c>
    </row>
    <row r="8" spans="1:17" ht="30" x14ac:dyDescent="0.25">
      <c r="A8" s="21">
        <v>44652</v>
      </c>
      <c r="B8" s="29" t="s">
        <v>49</v>
      </c>
    </row>
    <row r="9" spans="1:17" x14ac:dyDescent="0.25">
      <c r="A9" s="21">
        <v>44652</v>
      </c>
      <c r="B9" s="29" t="s">
        <v>50</v>
      </c>
    </row>
    <row r="10" spans="1:17" x14ac:dyDescent="0.25">
      <c r="A10" s="21">
        <v>44652</v>
      </c>
      <c r="B10" s="29" t="s">
        <v>51</v>
      </c>
    </row>
    <row r="11" spans="1:17" x14ac:dyDescent="0.25">
      <c r="A11" s="21">
        <v>44652</v>
      </c>
      <c r="B11" s="20" t="s">
        <v>52</v>
      </c>
    </row>
    <row r="12" spans="1:17" x14ac:dyDescent="0.25">
      <c r="A12" s="21">
        <v>44501</v>
      </c>
      <c r="B12" s="25" t="s">
        <v>53</v>
      </c>
    </row>
    <row r="14" spans="1:17" x14ac:dyDescent="0.25">
      <c r="B14" s="25"/>
    </row>
    <row r="15" spans="1:17" x14ac:dyDescent="0.25">
      <c r="B15" s="25"/>
    </row>
    <row r="16" spans="1:17" x14ac:dyDescent="0.25">
      <c r="B16" s="25"/>
    </row>
    <row r="17" spans="2:2" x14ac:dyDescent="0.25">
      <c r="B17" s="25"/>
    </row>
    <row r="18" spans="2:2" x14ac:dyDescent="0.25">
      <c r="B18" s="25"/>
    </row>
    <row r="19" spans="2:2" x14ac:dyDescent="0.25">
      <c r="B19" s="25"/>
    </row>
    <row r="20" spans="2:2" x14ac:dyDescent="0.25">
      <c r="B20" s="25"/>
    </row>
    <row r="21" spans="2:2" x14ac:dyDescent="0.25">
      <c r="B21" s="25"/>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A915-B0D2-4588-AC52-062E6980EA3C}">
  <dimension ref="C3:D10"/>
  <sheetViews>
    <sheetView workbookViewId="0">
      <selection activeCell="B19" sqref="B19"/>
    </sheetView>
  </sheetViews>
  <sheetFormatPr defaultRowHeight="15" x14ac:dyDescent="0.25"/>
  <cols>
    <col min="1" max="1" width="0.42578125" customWidth="1"/>
    <col min="2" max="2" width="3.85546875" customWidth="1"/>
    <col min="3" max="3" width="18.5703125" style="25" customWidth="1"/>
    <col min="4" max="4" width="133.42578125" customWidth="1"/>
  </cols>
  <sheetData>
    <row r="3" spans="3:4" x14ac:dyDescent="0.25">
      <c r="C3" s="17" t="s">
        <v>37</v>
      </c>
      <c r="D3" s="18" t="s">
        <v>38</v>
      </c>
    </row>
    <row r="4" spans="3:4" ht="60" x14ac:dyDescent="0.25">
      <c r="C4" s="19">
        <v>44835</v>
      </c>
      <c r="D4" s="20" t="s">
        <v>39</v>
      </c>
    </row>
    <row r="5" spans="3:4" ht="330" x14ac:dyDescent="0.25">
      <c r="C5" s="21">
        <v>44652</v>
      </c>
      <c r="D5" s="22" t="s">
        <v>40</v>
      </c>
    </row>
    <row r="6" spans="3:4" ht="375" x14ac:dyDescent="0.25">
      <c r="C6" s="21">
        <v>44652</v>
      </c>
      <c r="D6" s="23" t="s">
        <v>41</v>
      </c>
    </row>
    <row r="7" spans="3:4" ht="75" x14ac:dyDescent="0.25">
      <c r="C7" s="24">
        <v>44501</v>
      </c>
      <c r="D7" s="20" t="s">
        <v>42</v>
      </c>
    </row>
    <row r="8" spans="3:4" ht="45" x14ac:dyDescent="0.25">
      <c r="C8" s="24">
        <v>44501</v>
      </c>
      <c r="D8" s="20" t="s">
        <v>43</v>
      </c>
    </row>
    <row r="9" spans="3:4" ht="45" x14ac:dyDescent="0.25">
      <c r="C9" s="24">
        <v>44501</v>
      </c>
      <c r="D9" s="20" t="s">
        <v>44</v>
      </c>
    </row>
    <row r="10" spans="3:4" ht="45" x14ac:dyDescent="0.25">
      <c r="C10" s="24">
        <v>44501</v>
      </c>
      <c r="D10" s="20"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2CD3B-4DDE-46B4-A5E2-794AD9A1B4F6}">
  <sheetPr>
    <tabColor theme="5" tint="-0.249977111117893"/>
  </sheetPr>
  <dimension ref="B1:N36"/>
  <sheetViews>
    <sheetView topLeftCell="A10" zoomScale="115" zoomScaleNormal="115" workbookViewId="0">
      <selection activeCell="E9" sqref="E9"/>
    </sheetView>
  </sheetViews>
  <sheetFormatPr defaultRowHeight="15" x14ac:dyDescent="0.25"/>
  <cols>
    <col min="1" max="1" width="3.28515625" customWidth="1"/>
    <col min="2" max="2" width="33.85546875" customWidth="1"/>
    <col min="3" max="3" width="12.140625" customWidth="1"/>
    <col min="4" max="4" width="6.5703125" customWidth="1"/>
    <col min="5" max="5" width="17.85546875" customWidth="1"/>
    <col min="6" max="6" width="14.5703125" customWidth="1"/>
    <col min="9" max="9" width="35.42578125" customWidth="1"/>
    <col min="10" max="10" width="21.28515625" customWidth="1"/>
    <col min="13" max="13" width="17" customWidth="1"/>
  </cols>
  <sheetData>
    <row r="1" spans="2:7" ht="15.75" thickBot="1" x14ac:dyDescent="0.3"/>
    <row r="2" spans="2:7" ht="30.75" thickBot="1" x14ac:dyDescent="0.3">
      <c r="B2" s="158" t="s">
        <v>91</v>
      </c>
      <c r="C2" s="159"/>
      <c r="E2" s="71" t="s">
        <v>90</v>
      </c>
      <c r="F2" s="70" t="s">
        <v>89</v>
      </c>
    </row>
    <row r="3" spans="2:7" ht="15" customHeight="1" x14ac:dyDescent="0.25">
      <c r="B3" s="69" t="s">
        <v>88</v>
      </c>
      <c r="C3" s="68">
        <v>2.09</v>
      </c>
      <c r="E3" s="65">
        <v>1</v>
      </c>
      <c r="F3" s="64">
        <v>0.78328997742220496</v>
      </c>
    </row>
    <row r="4" spans="2:7" x14ac:dyDescent="0.25">
      <c r="B4" s="67" t="s">
        <v>87</v>
      </c>
      <c r="C4" s="66">
        <v>2.6</v>
      </c>
      <c r="E4" s="65">
        <v>2</v>
      </c>
      <c r="F4" s="64">
        <v>0.1975188966329636</v>
      </c>
    </row>
    <row r="5" spans="2:7" ht="15.75" thickBot="1" x14ac:dyDescent="0.3">
      <c r="B5" s="61" t="s">
        <v>86</v>
      </c>
      <c r="C5" s="60">
        <v>0.71001111111111115</v>
      </c>
      <c r="E5" s="63">
        <v>3</v>
      </c>
      <c r="F5" s="62">
        <v>1.9191125944831647E-2</v>
      </c>
    </row>
    <row r="6" spans="2:7" ht="15.75" thickBot="1" x14ac:dyDescent="0.3">
      <c r="B6" s="61" t="s">
        <v>85</v>
      </c>
      <c r="C6" s="60">
        <v>0.24833333333333332</v>
      </c>
      <c r="E6" s="59" t="s">
        <v>84</v>
      </c>
      <c r="F6" s="58">
        <f>52*5</f>
        <v>260</v>
      </c>
      <c r="G6" s="57"/>
    </row>
    <row r="7" spans="2:7" ht="45.75" thickBot="1" x14ac:dyDescent="0.3">
      <c r="B7" s="56" t="s">
        <v>83</v>
      </c>
      <c r="C7" s="55">
        <f>SUM(C3:C6)</f>
        <v>5.6483444444444437</v>
      </c>
      <c r="E7" s="20" t="s">
        <v>82</v>
      </c>
      <c r="F7" s="54">
        <f>ROUND((F6*F3)+(F4*F6*2)+(F5*F6*3),0)</f>
        <v>321</v>
      </c>
    </row>
    <row r="8" spans="2:7" x14ac:dyDescent="0.25">
      <c r="B8" s="53" t="s">
        <v>81</v>
      </c>
      <c r="C8" s="52">
        <f>13</f>
        <v>13</v>
      </c>
    </row>
    <row r="9" spans="2:7" x14ac:dyDescent="0.25">
      <c r="B9" s="42" t="s">
        <v>80</v>
      </c>
      <c r="C9" s="51">
        <v>29.83</v>
      </c>
      <c r="D9" s="50"/>
    </row>
    <row r="10" spans="2:7" x14ac:dyDescent="0.25">
      <c r="B10" s="47" t="s">
        <v>79</v>
      </c>
      <c r="C10" s="49">
        <f>ROUND(((F6*F3)*C7)+((F6*F4)*(C7*2))+((F6*F5)*(C7*3)),0)</f>
        <v>1815</v>
      </c>
    </row>
    <row r="11" spans="2:7" x14ac:dyDescent="0.25">
      <c r="B11" s="47" t="s">
        <v>78</v>
      </c>
      <c r="C11" s="48">
        <f>SUM(C8:C10)</f>
        <v>1857.83</v>
      </c>
    </row>
    <row r="12" spans="2:7" x14ac:dyDescent="0.25">
      <c r="B12" s="47" t="s">
        <v>77</v>
      </c>
      <c r="C12" s="46">
        <f>C11/2080</f>
        <v>0.89318749999999991</v>
      </c>
    </row>
    <row r="13" spans="2:7" x14ac:dyDescent="0.25">
      <c r="C13" s="45"/>
    </row>
    <row r="15" spans="2:7" x14ac:dyDescent="0.25">
      <c r="B15" s="160" t="s">
        <v>76</v>
      </c>
      <c r="C15" s="161"/>
    </row>
    <row r="16" spans="2:7" x14ac:dyDescent="0.25">
      <c r="B16" s="42" t="s">
        <v>75</v>
      </c>
      <c r="C16" s="44">
        <v>8</v>
      </c>
      <c r="E16" s="18"/>
    </row>
    <row r="17" spans="2:14" x14ac:dyDescent="0.25">
      <c r="B17" s="42" t="s">
        <v>72</v>
      </c>
      <c r="C17" s="41">
        <f>C12/C16</f>
        <v>0.11164843749999999</v>
      </c>
    </row>
    <row r="18" spans="2:14" x14ac:dyDescent="0.25">
      <c r="B18" s="160" t="s">
        <v>74</v>
      </c>
      <c r="C18" s="161"/>
    </row>
    <row r="19" spans="2:14" x14ac:dyDescent="0.25">
      <c r="B19" s="42" t="s">
        <v>73</v>
      </c>
      <c r="C19" s="43">
        <v>16</v>
      </c>
    </row>
    <row r="20" spans="2:14" x14ac:dyDescent="0.25">
      <c r="B20" s="42" t="s">
        <v>72</v>
      </c>
      <c r="C20" s="41">
        <f>ROUNDUP(C12/(C16*2),2)</f>
        <v>6.0000000000000005E-2</v>
      </c>
      <c r="N20" t="s">
        <v>71</v>
      </c>
    </row>
    <row r="22" spans="2:14" x14ac:dyDescent="0.25">
      <c r="B22" s="40" t="s">
        <v>70</v>
      </c>
    </row>
    <row r="23" spans="2:14" x14ac:dyDescent="0.25">
      <c r="B23" s="34" t="s">
        <v>69</v>
      </c>
      <c r="C23" s="34" t="s">
        <v>68</v>
      </c>
    </row>
    <row r="24" spans="2:14" x14ac:dyDescent="0.25">
      <c r="B24" s="38" t="s">
        <v>67</v>
      </c>
      <c r="C24" s="39">
        <v>123</v>
      </c>
    </row>
    <row r="25" spans="2:14" x14ac:dyDescent="0.25">
      <c r="B25" s="38" t="s">
        <v>66</v>
      </c>
      <c r="C25" s="39">
        <v>68</v>
      </c>
    </row>
    <row r="26" spans="2:14" x14ac:dyDescent="0.25">
      <c r="B26" s="38" t="s">
        <v>65</v>
      </c>
      <c r="C26" s="39">
        <v>69</v>
      </c>
    </row>
    <row r="27" spans="2:14" x14ac:dyDescent="0.25">
      <c r="B27" s="38" t="s">
        <v>64</v>
      </c>
      <c r="C27" s="37">
        <f>SUM(C24:C26)</f>
        <v>260</v>
      </c>
    </row>
    <row r="28" spans="2:14" x14ac:dyDescent="0.25">
      <c r="B28" s="38" t="s">
        <v>63</v>
      </c>
      <c r="C28" s="37">
        <v>2080</v>
      </c>
    </row>
    <row r="29" spans="2:14" x14ac:dyDescent="0.25">
      <c r="B29" s="36" t="s">
        <v>62</v>
      </c>
      <c r="C29" s="35">
        <f>C27/C28</f>
        <v>0.125</v>
      </c>
    </row>
    <row r="32" spans="2:14" ht="15.75" thickBot="1" x14ac:dyDescent="0.3">
      <c r="B32" s="34" t="s">
        <v>61</v>
      </c>
      <c r="C32" s="34" t="s">
        <v>60</v>
      </c>
    </row>
    <row r="33" spans="2:3" ht="26.25" thickBot="1" x14ac:dyDescent="0.3">
      <c r="B33" s="33" t="s">
        <v>59</v>
      </c>
      <c r="C33" s="32" t="s">
        <v>58</v>
      </c>
    </row>
    <row r="34" spans="2:3" ht="15.75" thickBot="1" x14ac:dyDescent="0.3">
      <c r="B34" s="31" t="s">
        <v>57</v>
      </c>
      <c r="C34" s="30">
        <v>850</v>
      </c>
    </row>
    <row r="35" spans="2:3" ht="15.75" thickBot="1" x14ac:dyDescent="0.3">
      <c r="B35" s="31" t="s">
        <v>56</v>
      </c>
      <c r="C35" s="30">
        <f>50*12</f>
        <v>600</v>
      </c>
    </row>
    <row r="36" spans="2:3" ht="15.75" thickBot="1" x14ac:dyDescent="0.3">
      <c r="B36" s="31" t="s">
        <v>55</v>
      </c>
      <c r="C36" s="30">
        <v>360</v>
      </c>
    </row>
  </sheetData>
  <mergeCells count="3">
    <mergeCell ref="B2:C2"/>
    <mergeCell ref="B15:C15"/>
    <mergeCell ref="B18:C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3BE5-E882-4975-B08E-B54FFD3B0437}">
  <sheetPr>
    <tabColor theme="5" tint="-0.249977111117893"/>
  </sheetPr>
  <dimension ref="B1:J45"/>
  <sheetViews>
    <sheetView tabSelected="1" zoomScale="115" zoomScaleNormal="115" workbookViewId="0">
      <selection activeCell="K32" sqref="K32"/>
    </sheetView>
  </sheetViews>
  <sheetFormatPr defaultColWidth="8.85546875" defaultRowHeight="15" x14ac:dyDescent="0.25"/>
  <cols>
    <col min="1" max="1" width="3.42578125" customWidth="1"/>
    <col min="2" max="2" width="1.85546875" customWidth="1"/>
    <col min="3" max="3" width="25.85546875" customWidth="1"/>
    <col min="4" max="5" width="12" customWidth="1"/>
    <col min="6" max="6" width="23.5703125" customWidth="1"/>
    <col min="7" max="7" width="16.85546875" customWidth="1"/>
    <col min="8" max="8" width="15.5703125" customWidth="1"/>
  </cols>
  <sheetData>
    <row r="1" spans="2:8" x14ac:dyDescent="0.25">
      <c r="B1" s="74"/>
      <c r="C1" s="74"/>
      <c r="D1" s="74"/>
      <c r="E1" s="74"/>
      <c r="F1" s="74"/>
      <c r="G1" s="74"/>
      <c r="H1" s="74"/>
    </row>
    <row r="2" spans="2:8" x14ac:dyDescent="0.25">
      <c r="B2" s="149" t="s">
        <v>127</v>
      </c>
      <c r="C2" s="148"/>
      <c r="D2" s="148"/>
      <c r="F2" s="74"/>
      <c r="G2" s="74"/>
      <c r="H2" s="74"/>
    </row>
    <row r="3" spans="2:8" x14ac:dyDescent="0.25">
      <c r="B3" s="74"/>
      <c r="C3" s="74"/>
      <c r="E3" s="74"/>
      <c r="F3" s="138"/>
      <c r="G3" s="138"/>
      <c r="H3" s="138"/>
    </row>
    <row r="4" spans="2:8" x14ac:dyDescent="0.25">
      <c r="B4" s="147" t="s">
        <v>126</v>
      </c>
      <c r="C4" s="142"/>
      <c r="D4" s="146">
        <v>20</v>
      </c>
      <c r="E4" s="74"/>
      <c r="F4" s="138"/>
      <c r="G4" s="138"/>
      <c r="H4" s="138"/>
    </row>
    <row r="5" spans="2:8" x14ac:dyDescent="0.25">
      <c r="B5" s="145" t="s">
        <v>125</v>
      </c>
      <c r="C5" s="144"/>
      <c r="D5" s="143">
        <f>D4+(D4*0.15)</f>
        <v>23</v>
      </c>
      <c r="E5" s="74"/>
      <c r="F5" s="138"/>
      <c r="G5" s="138"/>
      <c r="H5" s="138"/>
    </row>
    <row r="6" spans="2:8" x14ac:dyDescent="0.25">
      <c r="B6" s="142" t="s">
        <v>124</v>
      </c>
      <c r="C6" s="141"/>
      <c r="D6" s="140">
        <f>D5+(D5*0.15)</f>
        <v>26.45</v>
      </c>
      <c r="E6" s="74"/>
      <c r="F6" s="138"/>
      <c r="G6" s="138"/>
      <c r="H6" s="138"/>
    </row>
    <row r="7" spans="2:8" x14ac:dyDescent="0.25">
      <c r="B7" s="74"/>
      <c r="C7" s="128"/>
      <c r="D7" s="74"/>
      <c r="E7" s="139"/>
      <c r="F7" s="74"/>
      <c r="G7" s="74"/>
      <c r="H7" s="132"/>
    </row>
    <row r="8" spans="2:8" ht="14.45" customHeight="1" x14ac:dyDescent="0.25">
      <c r="B8" s="74"/>
      <c r="C8" s="74"/>
      <c r="D8" s="74"/>
      <c r="E8" s="74"/>
      <c r="F8" s="138"/>
      <c r="G8" s="137"/>
      <c r="H8" s="74"/>
    </row>
    <row r="9" spans="2:8" x14ac:dyDescent="0.25">
      <c r="B9" s="74"/>
      <c r="C9" s="136" t="s">
        <v>123</v>
      </c>
      <c r="D9" s="136" t="s">
        <v>122</v>
      </c>
      <c r="E9" s="74"/>
      <c r="F9" s="74"/>
      <c r="G9" s="74"/>
      <c r="H9" s="74"/>
    </row>
    <row r="10" spans="2:8" x14ac:dyDescent="0.25">
      <c r="B10" s="74"/>
      <c r="C10" s="135" t="s">
        <v>121</v>
      </c>
      <c r="D10" s="133">
        <f>2080*D6</f>
        <v>55016</v>
      </c>
      <c r="E10" s="74"/>
      <c r="F10" s="74"/>
      <c r="G10" s="74"/>
      <c r="H10" s="74"/>
    </row>
    <row r="11" spans="2:8" x14ac:dyDescent="0.25">
      <c r="B11" s="74"/>
      <c r="C11" s="135" t="s">
        <v>120</v>
      </c>
      <c r="D11" s="133">
        <f>2080*D5</f>
        <v>47840</v>
      </c>
      <c r="E11" s="74"/>
      <c r="F11" s="74"/>
      <c r="G11" s="74"/>
      <c r="H11" s="74"/>
    </row>
    <row r="12" spans="2:8" x14ac:dyDescent="0.25">
      <c r="B12" s="74"/>
      <c r="C12" s="135" t="s">
        <v>119</v>
      </c>
      <c r="D12" s="133">
        <f>2080*D4</f>
        <v>41600</v>
      </c>
      <c r="E12" s="74"/>
      <c r="F12" s="74"/>
      <c r="G12" s="108"/>
      <c r="H12" s="129"/>
    </row>
    <row r="13" spans="2:8" x14ac:dyDescent="0.25">
      <c r="B13" s="74"/>
      <c r="C13" s="134" t="s">
        <v>118</v>
      </c>
      <c r="D13" s="133">
        <f>D12</f>
        <v>41600</v>
      </c>
      <c r="E13" s="74"/>
      <c r="F13" s="74"/>
      <c r="G13" s="108"/>
      <c r="H13" s="74"/>
    </row>
    <row r="14" spans="2:8" x14ac:dyDescent="0.25">
      <c r="B14" s="74"/>
      <c r="C14" s="132"/>
      <c r="D14" s="74"/>
      <c r="E14" s="74"/>
      <c r="F14" s="131"/>
      <c r="G14" s="130"/>
      <c r="H14" s="74"/>
    </row>
    <row r="15" spans="2:8" x14ac:dyDescent="0.25">
      <c r="B15" s="74"/>
      <c r="C15" s="74"/>
      <c r="D15" s="74"/>
      <c r="E15" s="74"/>
      <c r="F15" s="74"/>
      <c r="G15" s="74"/>
      <c r="H15" s="74"/>
    </row>
    <row r="16" spans="2:8" x14ac:dyDescent="0.25">
      <c r="B16" s="74"/>
      <c r="C16" s="128" t="s">
        <v>117</v>
      </c>
      <c r="D16" s="74"/>
      <c r="E16" s="73"/>
      <c r="F16" s="129" t="s">
        <v>116</v>
      </c>
      <c r="G16" s="74"/>
      <c r="H16" s="128"/>
    </row>
    <row r="17" spans="2:10" x14ac:dyDescent="0.25">
      <c r="B17" s="74"/>
      <c r="C17" s="74" t="s">
        <v>101</v>
      </c>
      <c r="D17" s="74"/>
      <c r="E17" s="125">
        <v>0.24010000000000001</v>
      </c>
      <c r="F17" s="127" t="s">
        <v>115</v>
      </c>
      <c r="G17" s="74"/>
      <c r="H17" s="74" t="s">
        <v>114</v>
      </c>
    </row>
    <row r="18" spans="2:10" x14ac:dyDescent="0.25">
      <c r="B18" s="74"/>
      <c r="C18" s="74" t="s">
        <v>113</v>
      </c>
      <c r="D18" s="74"/>
      <c r="E18" s="126">
        <f>SUM('Rate Setting Benchmark'!C34:C36)</f>
        <v>1810</v>
      </c>
      <c r="F18" s="124" t="s">
        <v>112</v>
      </c>
      <c r="G18" s="74"/>
      <c r="H18" s="74"/>
    </row>
    <row r="19" spans="2:10" x14ac:dyDescent="0.25">
      <c r="B19" s="74"/>
      <c r="C19" s="74" t="s">
        <v>96</v>
      </c>
      <c r="D19" s="74"/>
      <c r="E19" s="125">
        <v>0.16</v>
      </c>
      <c r="F19" s="124" t="s">
        <v>111</v>
      </c>
      <c r="G19" s="74"/>
      <c r="H19" s="74" t="s">
        <v>128</v>
      </c>
    </row>
    <row r="20" spans="2:10" x14ac:dyDescent="0.25">
      <c r="B20" s="74"/>
      <c r="C20" s="74" t="s">
        <v>110</v>
      </c>
      <c r="D20" s="74"/>
      <c r="E20" s="123">
        <v>2.5000000000000001E-2</v>
      </c>
      <c r="F20" s="74" t="s">
        <v>109</v>
      </c>
      <c r="G20" s="74"/>
      <c r="H20" s="74" t="s">
        <v>108</v>
      </c>
    </row>
    <row r="21" spans="2:10" x14ac:dyDescent="0.25">
      <c r="B21" s="74"/>
      <c r="C21" s="74"/>
      <c r="D21" s="74"/>
      <c r="E21" s="85"/>
      <c r="F21" s="74"/>
      <c r="G21" s="74"/>
      <c r="H21" s="74"/>
    </row>
    <row r="22" spans="2:10" x14ac:dyDescent="0.25">
      <c r="B22" s="74"/>
      <c r="C22" s="74"/>
      <c r="D22" s="74"/>
      <c r="E22" s="74"/>
      <c r="F22" s="74"/>
      <c r="G22" s="74"/>
      <c r="H22" s="74"/>
    </row>
    <row r="23" spans="2:10" x14ac:dyDescent="0.25">
      <c r="B23" s="122" t="s">
        <v>107</v>
      </c>
      <c r="C23" s="121"/>
      <c r="D23" s="121"/>
      <c r="E23" s="121"/>
      <c r="F23" s="121"/>
      <c r="G23" s="121"/>
      <c r="H23" s="74"/>
    </row>
    <row r="24" spans="2:10" ht="15.75" thickBot="1" x14ac:dyDescent="0.3">
      <c r="B24" s="74"/>
      <c r="C24" s="74"/>
      <c r="D24" s="74"/>
      <c r="E24" s="74"/>
      <c r="F24" s="120"/>
      <c r="G24" s="54"/>
      <c r="H24" s="74"/>
    </row>
    <row r="25" spans="2:10" ht="15.75" thickBot="1" x14ac:dyDescent="0.3">
      <c r="B25" s="74"/>
      <c r="C25" s="162" t="s">
        <v>106</v>
      </c>
      <c r="D25" s="163"/>
      <c r="E25" s="163"/>
      <c r="F25" s="163"/>
      <c r="G25" s="164"/>
      <c r="H25" s="74"/>
    </row>
    <row r="26" spans="2:10" x14ac:dyDescent="0.25">
      <c r="B26" s="74"/>
      <c r="C26" s="82"/>
      <c r="D26" s="119"/>
      <c r="E26" s="118" t="s">
        <v>105</v>
      </c>
      <c r="F26" s="117" t="s">
        <v>77</v>
      </c>
      <c r="G26" s="116" t="s">
        <v>104</v>
      </c>
      <c r="H26" s="74"/>
    </row>
    <row r="27" spans="2:10" x14ac:dyDescent="0.25">
      <c r="B27" s="74"/>
      <c r="C27" s="115" t="s">
        <v>103</v>
      </c>
      <c r="D27" s="114"/>
      <c r="E27" s="113"/>
      <c r="F27" s="112"/>
      <c r="G27" s="111"/>
      <c r="H27" s="74"/>
    </row>
    <row r="28" spans="2:10" x14ac:dyDescent="0.25">
      <c r="B28" s="74"/>
      <c r="C28" s="110" t="str">
        <f>C10</f>
        <v>Manager</v>
      </c>
      <c r="D28" s="74"/>
      <c r="E28" s="109">
        <f>D10</f>
        <v>55016</v>
      </c>
      <c r="F28" s="108">
        <f>'Rate Setting Benchmark'!C20</f>
        <v>6.0000000000000005E-2</v>
      </c>
      <c r="G28" s="107">
        <f>F28*E28</f>
        <v>3300.96</v>
      </c>
      <c r="H28" s="77"/>
      <c r="J28" s="76"/>
    </row>
    <row r="29" spans="2:10" x14ac:dyDescent="0.25">
      <c r="B29" s="74"/>
      <c r="C29" s="110" t="str">
        <f t="shared" ref="C29:C30" si="0">C11</f>
        <v>Supervisors</v>
      </c>
      <c r="D29" s="74"/>
      <c r="E29" s="109">
        <f t="shared" ref="E29:E31" si="1">D11</f>
        <v>47840</v>
      </c>
      <c r="F29" s="108">
        <f>'Rate Setting Benchmark'!C17</f>
        <v>0.11164843749999999</v>
      </c>
      <c r="G29" s="107">
        <f t="shared" ref="G29:G31" si="2">F29*E29</f>
        <v>5341.2612499999996</v>
      </c>
      <c r="H29" s="77"/>
      <c r="J29" s="76"/>
    </row>
    <row r="30" spans="2:10" x14ac:dyDescent="0.25">
      <c r="B30" s="74"/>
      <c r="C30" s="110" t="str">
        <f t="shared" si="0"/>
        <v>Visit Worker</v>
      </c>
      <c r="D30" s="74"/>
      <c r="E30" s="109">
        <f t="shared" si="1"/>
        <v>41600</v>
      </c>
      <c r="F30" s="108">
        <f>'Rate Setting Benchmark'!C12</f>
        <v>0.89318749999999991</v>
      </c>
      <c r="G30" s="107">
        <f t="shared" si="2"/>
        <v>37156.6</v>
      </c>
      <c r="H30" s="77"/>
      <c r="J30" s="76"/>
    </row>
    <row r="31" spans="2:10" x14ac:dyDescent="0.25">
      <c r="B31" s="74"/>
      <c r="C31" s="110" t="s">
        <v>70</v>
      </c>
      <c r="D31" s="74"/>
      <c r="E31" s="109">
        <f t="shared" si="1"/>
        <v>41600</v>
      </c>
      <c r="F31" s="108">
        <f>'Rate Setting Benchmark'!C29</f>
        <v>0.125</v>
      </c>
      <c r="G31" s="107">
        <f t="shared" si="2"/>
        <v>5200</v>
      </c>
      <c r="H31" s="77"/>
      <c r="J31" s="76"/>
    </row>
    <row r="32" spans="2:10" x14ac:dyDescent="0.25">
      <c r="B32" s="74"/>
      <c r="C32" s="98" t="s">
        <v>102</v>
      </c>
      <c r="D32" s="97"/>
      <c r="E32" s="106"/>
      <c r="F32" s="105"/>
      <c r="G32" s="104">
        <f>SUM(G28:G31)</f>
        <v>50998.821249999994</v>
      </c>
      <c r="H32" s="77"/>
      <c r="J32" s="76"/>
    </row>
    <row r="33" spans="2:10" x14ac:dyDescent="0.25">
      <c r="B33" s="74"/>
      <c r="C33" s="94" t="s">
        <v>101</v>
      </c>
      <c r="D33" s="84"/>
      <c r="E33" s="103">
        <f>E17</f>
        <v>0.24010000000000001</v>
      </c>
      <c r="F33" s="84"/>
      <c r="G33" s="90">
        <f>G32*E33</f>
        <v>12244.816982124999</v>
      </c>
      <c r="H33" s="77"/>
      <c r="J33" s="76"/>
    </row>
    <row r="34" spans="2:10" x14ac:dyDescent="0.25">
      <c r="B34" s="74"/>
      <c r="C34" s="98" t="s">
        <v>100</v>
      </c>
      <c r="D34" s="97"/>
      <c r="E34" s="97"/>
      <c r="F34" s="96"/>
      <c r="G34" s="95">
        <f>SUM(G32:G33)</f>
        <v>63243.638232124991</v>
      </c>
      <c r="H34" s="77"/>
      <c r="J34" s="76"/>
    </row>
    <row r="35" spans="2:10" x14ac:dyDescent="0.25">
      <c r="B35" s="74"/>
      <c r="C35" s="86" t="s">
        <v>99</v>
      </c>
      <c r="D35" s="93"/>
      <c r="E35" s="93"/>
      <c r="F35" s="91"/>
      <c r="G35" s="102"/>
      <c r="H35" s="77"/>
      <c r="J35" s="76"/>
    </row>
    <row r="36" spans="2:10" x14ac:dyDescent="0.25">
      <c r="B36" s="74"/>
      <c r="C36" s="101" t="s">
        <v>98</v>
      </c>
      <c r="D36" s="84"/>
      <c r="E36" s="100">
        <f>E18</f>
        <v>1810</v>
      </c>
      <c r="F36" s="74"/>
      <c r="G36" s="99">
        <f>E36</f>
        <v>1810</v>
      </c>
      <c r="H36" s="77"/>
      <c r="J36" s="76"/>
    </row>
    <row r="37" spans="2:10" x14ac:dyDescent="0.25">
      <c r="B37" s="74"/>
      <c r="C37" s="98" t="s">
        <v>97</v>
      </c>
      <c r="D37" s="97"/>
      <c r="E37" s="97"/>
      <c r="F37" s="96"/>
      <c r="G37" s="95">
        <f>SUM(G34:G36)</f>
        <v>65053.638232124991</v>
      </c>
      <c r="H37" s="77"/>
      <c r="J37" s="76"/>
    </row>
    <row r="38" spans="2:10" x14ac:dyDescent="0.25">
      <c r="B38" s="74"/>
      <c r="C38" s="94" t="s">
        <v>96</v>
      </c>
      <c r="D38" s="93"/>
      <c r="E38" s="92">
        <f>E19</f>
        <v>0.16</v>
      </c>
      <c r="F38" s="91"/>
      <c r="G38" s="90">
        <f>E38*G37</f>
        <v>10408.582117139998</v>
      </c>
      <c r="H38" s="77"/>
      <c r="J38" s="76"/>
    </row>
    <row r="39" spans="2:10" ht="15.75" thickBot="1" x14ac:dyDescent="0.3">
      <c r="B39" s="74"/>
      <c r="C39" s="89" t="s">
        <v>95</v>
      </c>
      <c r="D39" s="88"/>
      <c r="E39" s="88"/>
      <c r="F39" s="88"/>
      <c r="G39" s="87">
        <f>SUM(G37:G38)</f>
        <v>75462.220349264986</v>
      </c>
      <c r="H39" s="77"/>
      <c r="J39" s="76"/>
    </row>
    <row r="40" spans="2:10" ht="15.75" thickTop="1" x14ac:dyDescent="0.25">
      <c r="B40" s="74"/>
      <c r="C40" s="86" t="s">
        <v>94</v>
      </c>
      <c r="D40" s="84"/>
      <c r="E40" s="85">
        <f>E20</f>
        <v>2.5000000000000001E-2</v>
      </c>
      <c r="F40" s="84"/>
      <c r="G40" s="83">
        <f>E40*G39</f>
        <v>1886.5555087316247</v>
      </c>
      <c r="H40" s="77"/>
      <c r="J40" s="76"/>
    </row>
    <row r="41" spans="2:10" x14ac:dyDescent="0.25">
      <c r="B41" s="74"/>
      <c r="C41" s="82" t="s">
        <v>93</v>
      </c>
      <c r="D41" s="81"/>
      <c r="E41" s="80"/>
      <c r="F41" s="79"/>
      <c r="G41" s="78">
        <f>SUM(G39:G40)</f>
        <v>77348.775857996618</v>
      </c>
      <c r="H41" s="77"/>
      <c r="J41" s="76"/>
    </row>
    <row r="42" spans="2:10" x14ac:dyDescent="0.25">
      <c r="B42" s="74"/>
      <c r="C42" s="74"/>
      <c r="D42" s="74"/>
      <c r="E42" s="74"/>
      <c r="F42" s="74"/>
      <c r="G42" s="74"/>
      <c r="H42" s="75"/>
    </row>
    <row r="43" spans="2:10" x14ac:dyDescent="0.25">
      <c r="B43" s="74"/>
      <c r="C43" s="74"/>
      <c r="D43" s="74"/>
      <c r="E43" s="74"/>
      <c r="F43" s="74"/>
      <c r="G43" s="75"/>
      <c r="H43" s="75"/>
    </row>
    <row r="44" spans="2:10" x14ac:dyDescent="0.25">
      <c r="B44" s="74"/>
      <c r="C44" s="74"/>
      <c r="D44" s="74"/>
      <c r="E44" s="74"/>
      <c r="F44" s="74"/>
      <c r="G44" s="75"/>
      <c r="H44" s="75"/>
    </row>
    <row r="45" spans="2:10" x14ac:dyDescent="0.25">
      <c r="B45" s="74"/>
      <c r="C45" s="74"/>
      <c r="D45" s="74"/>
      <c r="E45" s="74"/>
      <c r="F45" s="74"/>
      <c r="G45" s="73" t="s">
        <v>92</v>
      </c>
      <c r="H45" s="72">
        <f>ROUND(G41/2080,2)</f>
        <v>37.19</v>
      </c>
    </row>
  </sheetData>
  <mergeCells count="1">
    <mergeCell ref="C25:G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Family Time Fee Table</vt:lpstr>
      <vt:lpstr>Billing FAQ</vt:lpstr>
      <vt:lpstr>Stanards</vt:lpstr>
      <vt:lpstr>Rate Setting Benchmark</vt:lpstr>
      <vt:lpstr> FT Hourly Logic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Tim (DCYF)</dc:creator>
  <cp:lastModifiedBy>Dolgash, Debbie (DCYF)</cp:lastModifiedBy>
  <dcterms:created xsi:type="dcterms:W3CDTF">2023-04-26T21:00:27Z</dcterms:created>
  <dcterms:modified xsi:type="dcterms:W3CDTF">2023-08-01T12:51:58Z</dcterms:modified>
</cp:coreProperties>
</file>