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nterdev\Excel\ca\"/>
    </mc:Choice>
  </mc:AlternateContent>
  <bookViews>
    <workbookView xWindow="0" yWindow="0" windowWidth="24000" windowHeight="9590"/>
  </bookViews>
  <sheets>
    <sheet name="Summary" sheetId="10" r:id="rId1"/>
    <sheet name="Totals" sheetId="11" r:id="rId2"/>
    <sheet name="Statewide" sheetId="1" r:id="rId3"/>
    <sheet name="Region 1" sheetId="3" r:id="rId4"/>
    <sheet name="Region 2" sheetId="5" r:id="rId5"/>
    <sheet name="Region 3" sheetId="6" r:id="rId6"/>
    <sheet name="Region 4" sheetId="7" r:id="rId7"/>
    <sheet name="Region 5" sheetId="8" r:id="rId8"/>
    <sheet name="Region 6" sheetId="9" r:id="rId9"/>
    <sheet name="Provider ID" sheetId="12" r:id="rId10"/>
  </sheets>
  <calcPr calcId="162913"/>
</workbook>
</file>

<file path=xl/calcChain.xml><?xml version="1.0" encoding="utf-8"?>
<calcChain xmlns="http://schemas.openxmlformats.org/spreadsheetml/2006/main">
  <c r="D7" i="1" l="1"/>
  <c r="K26" i="6" l="1"/>
  <c r="O26" i="3"/>
  <c r="AC26" i="1" l="1"/>
  <c r="D26" i="1" s="1"/>
  <c r="O26" i="1"/>
  <c r="H27" i="12" l="1"/>
  <c r="D46" i="9" l="1"/>
  <c r="D45" i="9"/>
  <c r="D44" i="9"/>
  <c r="D43" i="9"/>
  <c r="D42" i="9"/>
  <c r="D41" i="9"/>
  <c r="D40" i="9"/>
  <c r="D39" i="9"/>
  <c r="D38" i="9"/>
  <c r="D37" i="9"/>
  <c r="D36" i="9"/>
  <c r="D35" i="9"/>
  <c r="D31" i="9"/>
  <c r="D29" i="9"/>
  <c r="D28" i="9"/>
  <c r="D26" i="9"/>
  <c r="D25" i="9"/>
  <c r="D24" i="9"/>
  <c r="D23" i="9"/>
  <c r="D22" i="9"/>
  <c r="D21" i="9"/>
  <c r="D20" i="9"/>
  <c r="D19" i="9"/>
  <c r="D18" i="9"/>
  <c r="D17" i="9"/>
  <c r="D15" i="9"/>
  <c r="D14" i="9"/>
  <c r="D13" i="9"/>
  <c r="D11" i="9"/>
  <c r="D10" i="9"/>
  <c r="D8" i="9"/>
  <c r="D7" i="9"/>
  <c r="H48" i="12" l="1"/>
  <c r="H47" i="12"/>
  <c r="H46" i="12"/>
  <c r="H45" i="12"/>
  <c r="H43" i="12"/>
  <c r="H42" i="12"/>
  <c r="H41" i="12"/>
  <c r="H40" i="12"/>
  <c r="H39" i="12"/>
  <c r="H38" i="12"/>
  <c r="H37" i="12"/>
  <c r="H35" i="12"/>
  <c r="H34" i="12"/>
  <c r="H33" i="12"/>
  <c r="H32" i="12"/>
  <c r="H31" i="12"/>
  <c r="H30" i="12"/>
  <c r="H28" i="12"/>
  <c r="H26" i="12"/>
  <c r="H25" i="12"/>
  <c r="H24" i="12"/>
  <c r="H23" i="12"/>
  <c r="H22" i="12"/>
  <c r="H13" i="12"/>
  <c r="H12" i="12"/>
  <c r="H11" i="12"/>
  <c r="H10" i="12"/>
  <c r="H9" i="12"/>
  <c r="H8" i="12"/>
  <c r="H7" i="12"/>
  <c r="H6" i="12"/>
  <c r="H5" i="12"/>
  <c r="H4" i="12"/>
  <c r="H3" i="12"/>
  <c r="H2" i="12"/>
  <c r="H20" i="12"/>
  <c r="H19" i="12"/>
  <c r="H18" i="12"/>
  <c r="H17" i="12"/>
  <c r="H16" i="12"/>
  <c r="H15" i="12"/>
  <c r="G33" i="12" l="1"/>
  <c r="G46" i="12"/>
  <c r="G41" i="12"/>
  <c r="G25" i="12"/>
  <c r="G18" i="12"/>
  <c r="G9" i="12"/>
  <c r="D32" i="3" l="1"/>
  <c r="E31" i="11" s="1"/>
  <c r="D31" i="3"/>
  <c r="E30" i="11" s="1"/>
  <c r="D29" i="3"/>
  <c r="E28" i="11" s="1"/>
  <c r="D28" i="3"/>
  <c r="E27" i="11" s="1"/>
  <c r="D26" i="3"/>
  <c r="E25" i="11" s="1"/>
  <c r="D25" i="3"/>
  <c r="E24" i="11" s="1"/>
  <c r="D24" i="3"/>
  <c r="E23" i="11" s="1"/>
  <c r="D23" i="3"/>
  <c r="D22" i="3"/>
  <c r="E21" i="11" s="1"/>
  <c r="D21" i="3"/>
  <c r="E20" i="11" s="1"/>
  <c r="D20" i="3"/>
  <c r="E19" i="11" s="1"/>
  <c r="D19" i="3"/>
  <c r="E18" i="11" s="1"/>
  <c r="D18" i="3"/>
  <c r="E17" i="11" s="1"/>
  <c r="D17" i="3"/>
  <c r="E16" i="11" s="1"/>
  <c r="D16" i="3"/>
  <c r="E15" i="11" s="1"/>
  <c r="D15" i="3"/>
  <c r="E14" i="11" s="1"/>
  <c r="D14" i="3"/>
  <c r="E13" i="11" s="1"/>
  <c r="D13" i="3"/>
  <c r="E12" i="11" s="1"/>
  <c r="D12" i="3"/>
  <c r="E11" i="11" s="1"/>
  <c r="D11" i="3"/>
  <c r="E10" i="11" s="1"/>
  <c r="D10" i="3"/>
  <c r="E9" i="11" s="1"/>
  <c r="D7" i="3"/>
  <c r="E6" i="11" s="1"/>
  <c r="D46" i="3"/>
  <c r="E45" i="11" s="1"/>
  <c r="D45" i="3"/>
  <c r="E44" i="11" s="1"/>
  <c r="D44" i="3"/>
  <c r="E43" i="11" s="1"/>
  <c r="D43" i="3"/>
  <c r="E42" i="11" s="1"/>
  <c r="D42" i="3"/>
  <c r="E41" i="11" s="1"/>
  <c r="D41" i="3"/>
  <c r="E40" i="11" s="1"/>
  <c r="D40" i="3"/>
  <c r="E39" i="11" s="1"/>
  <c r="D39" i="3"/>
  <c r="E38" i="11" s="1"/>
  <c r="D38" i="3"/>
  <c r="E37" i="11" s="1"/>
  <c r="D37" i="3"/>
  <c r="E36" i="11" s="1"/>
  <c r="D36" i="3"/>
  <c r="E35" i="11" s="1"/>
  <c r="D35" i="3"/>
  <c r="E34" i="11" s="1"/>
  <c r="D47" i="3" l="1"/>
  <c r="E46" i="11" s="1"/>
  <c r="D40" i="8"/>
  <c r="I39" i="11" s="1"/>
  <c r="J39" i="11"/>
  <c r="D44" i="1" l="1"/>
  <c r="D40" i="5"/>
  <c r="F39" i="11" s="1"/>
  <c r="D46" i="7"/>
  <c r="H45" i="11" s="1"/>
  <c r="D35" i="7"/>
  <c r="H34" i="11" s="1"/>
  <c r="D43" i="1"/>
  <c r="D40" i="1"/>
  <c r="D8" i="7" l="1"/>
  <c r="D40" i="7"/>
  <c r="H39" i="11" s="1"/>
  <c r="D10" i="6"/>
  <c r="G9" i="11" s="1"/>
  <c r="D39" i="6"/>
  <c r="G38" i="11" s="1"/>
  <c r="D37" i="6"/>
  <c r="G36" i="11" s="1"/>
  <c r="D35" i="6"/>
  <c r="G34" i="11" s="1"/>
  <c r="D31" i="6"/>
  <c r="G30" i="11" s="1"/>
  <c r="D28" i="6"/>
  <c r="G27" i="11" s="1"/>
  <c r="D25" i="6"/>
  <c r="G24" i="11" s="1"/>
  <c r="D23" i="6"/>
  <c r="G22" i="11" s="1"/>
  <c r="D21" i="6"/>
  <c r="G20" i="11" s="1"/>
  <c r="D19" i="6"/>
  <c r="G18" i="11" s="1"/>
  <c r="D17" i="6"/>
  <c r="G16" i="11" s="1"/>
  <c r="D15" i="6"/>
  <c r="G14" i="11" s="1"/>
  <c r="D13" i="6"/>
  <c r="D11" i="6"/>
  <c r="G10" i="11" s="1"/>
  <c r="D7" i="6"/>
  <c r="G6" i="11" s="1"/>
  <c r="D40" i="6"/>
  <c r="G39" i="11" s="1"/>
  <c r="D45" i="5"/>
  <c r="F44" i="11" s="1"/>
  <c r="D44" i="5"/>
  <c r="F43" i="11" s="1"/>
  <c r="D42" i="5"/>
  <c r="F41" i="11" s="1"/>
  <c r="J34" i="11"/>
  <c r="J35" i="11"/>
  <c r="J36" i="11"/>
  <c r="J37" i="11"/>
  <c r="J38" i="11"/>
  <c r="J40" i="11"/>
  <c r="J41" i="11"/>
  <c r="J42" i="11"/>
  <c r="J43" i="11"/>
  <c r="J44" i="11"/>
  <c r="J45" i="11"/>
  <c r="D32" i="9"/>
  <c r="J31" i="11" s="1"/>
  <c r="J30" i="11"/>
  <c r="J28" i="11"/>
  <c r="J27" i="11"/>
  <c r="J25" i="11"/>
  <c r="J24" i="11"/>
  <c r="J23" i="11"/>
  <c r="J22" i="11"/>
  <c r="J21" i="11"/>
  <c r="J20" i="11"/>
  <c r="J19" i="11"/>
  <c r="J18" i="11"/>
  <c r="J17" i="11"/>
  <c r="J16" i="11"/>
  <c r="D16" i="9"/>
  <c r="J15" i="11" s="1"/>
  <c r="J14" i="11"/>
  <c r="J13" i="11"/>
  <c r="J12" i="11"/>
  <c r="D12" i="9"/>
  <c r="J11" i="11" s="1"/>
  <c r="J10" i="11"/>
  <c r="J9" i="11"/>
  <c r="J6" i="11"/>
  <c r="D35" i="8"/>
  <c r="I34" i="11" s="1"/>
  <c r="D36" i="8"/>
  <c r="I35" i="11" s="1"/>
  <c r="D37" i="8"/>
  <c r="I36" i="11" s="1"/>
  <c r="D38" i="8"/>
  <c r="I37" i="11" s="1"/>
  <c r="D39" i="8"/>
  <c r="I38" i="11" s="1"/>
  <c r="D41" i="8"/>
  <c r="I40" i="11" s="1"/>
  <c r="D42" i="8"/>
  <c r="I41" i="11" s="1"/>
  <c r="D43" i="8"/>
  <c r="I42" i="11" s="1"/>
  <c r="D44" i="8"/>
  <c r="I43" i="11" s="1"/>
  <c r="D45" i="8"/>
  <c r="I44" i="11" s="1"/>
  <c r="D46" i="8"/>
  <c r="I45" i="11" s="1"/>
  <c r="D32" i="8"/>
  <c r="I31" i="11" s="1"/>
  <c r="D31" i="8"/>
  <c r="I30" i="11" s="1"/>
  <c r="D29" i="8"/>
  <c r="I28" i="11" s="1"/>
  <c r="D28" i="8"/>
  <c r="I27" i="11" s="1"/>
  <c r="D26" i="8"/>
  <c r="I25" i="11" s="1"/>
  <c r="D25" i="8"/>
  <c r="I24" i="11" s="1"/>
  <c r="D24" i="8"/>
  <c r="I23" i="11" s="1"/>
  <c r="D23" i="8"/>
  <c r="I22" i="11" s="1"/>
  <c r="D22" i="8"/>
  <c r="I21" i="11" s="1"/>
  <c r="D21" i="8"/>
  <c r="I20" i="11" s="1"/>
  <c r="D20" i="8"/>
  <c r="I19" i="11" s="1"/>
  <c r="D19" i="8"/>
  <c r="I18" i="11" s="1"/>
  <c r="D18" i="8"/>
  <c r="I17" i="11" s="1"/>
  <c r="D17" i="8"/>
  <c r="I16" i="11" s="1"/>
  <c r="D16" i="8"/>
  <c r="I15" i="11" s="1"/>
  <c r="D15" i="8"/>
  <c r="I14" i="11" s="1"/>
  <c r="D14" i="8"/>
  <c r="I13" i="11" s="1"/>
  <c r="D13" i="8"/>
  <c r="I12" i="11" s="1"/>
  <c r="D12" i="8"/>
  <c r="I11" i="11" s="1"/>
  <c r="D11" i="8"/>
  <c r="I10" i="11" s="1"/>
  <c r="D10" i="8"/>
  <c r="I9" i="11" s="1"/>
  <c r="D7" i="8"/>
  <c r="I6" i="11" s="1"/>
  <c r="D36" i="7"/>
  <c r="H35" i="11" s="1"/>
  <c r="D37" i="7"/>
  <c r="H36" i="11" s="1"/>
  <c r="D38" i="7"/>
  <c r="H37" i="11" s="1"/>
  <c r="D39" i="7"/>
  <c r="H38" i="11" s="1"/>
  <c r="D41" i="7"/>
  <c r="H40" i="11" s="1"/>
  <c r="D42" i="7"/>
  <c r="H41" i="11" s="1"/>
  <c r="D43" i="7"/>
  <c r="H42" i="11" s="1"/>
  <c r="D44" i="7"/>
  <c r="H43" i="11" s="1"/>
  <c r="D45" i="7"/>
  <c r="H44" i="11" s="1"/>
  <c r="D32" i="7"/>
  <c r="H31" i="11" s="1"/>
  <c r="D31" i="7"/>
  <c r="H30" i="11" s="1"/>
  <c r="D29" i="7"/>
  <c r="H28" i="11" s="1"/>
  <c r="D28" i="7"/>
  <c r="H27" i="11" s="1"/>
  <c r="D26" i="7"/>
  <c r="H25" i="11" s="1"/>
  <c r="D25" i="7"/>
  <c r="H24" i="11" s="1"/>
  <c r="D24" i="7"/>
  <c r="H23" i="11" s="1"/>
  <c r="D23" i="7"/>
  <c r="H22" i="11" s="1"/>
  <c r="D22" i="7"/>
  <c r="H21" i="11" s="1"/>
  <c r="D21" i="7"/>
  <c r="H20" i="11" s="1"/>
  <c r="D20" i="7"/>
  <c r="H19" i="11" s="1"/>
  <c r="D19" i="7"/>
  <c r="H18" i="11" s="1"/>
  <c r="D18" i="7"/>
  <c r="H17" i="11" s="1"/>
  <c r="D17" i="7"/>
  <c r="H16" i="11" s="1"/>
  <c r="D16" i="7"/>
  <c r="H15" i="11" s="1"/>
  <c r="D15" i="7"/>
  <c r="H14" i="11" s="1"/>
  <c r="D14" i="7"/>
  <c r="H13" i="11" s="1"/>
  <c r="D13" i="7"/>
  <c r="H12" i="11" s="1"/>
  <c r="D12" i="7"/>
  <c r="H11" i="11" s="1"/>
  <c r="D11" i="7"/>
  <c r="H10" i="11" s="1"/>
  <c r="D10" i="7"/>
  <c r="H9" i="11" s="1"/>
  <c r="D7" i="7"/>
  <c r="H6" i="11" s="1"/>
  <c r="D36" i="6"/>
  <c r="G35" i="11" s="1"/>
  <c r="D38" i="6"/>
  <c r="G37" i="11" s="1"/>
  <c r="D41" i="6"/>
  <c r="G40" i="11" s="1"/>
  <c r="D42" i="6"/>
  <c r="G41" i="11" s="1"/>
  <c r="D43" i="6"/>
  <c r="G42" i="11" s="1"/>
  <c r="D44" i="6"/>
  <c r="G43" i="11" s="1"/>
  <c r="D45" i="6"/>
  <c r="G44" i="11" s="1"/>
  <c r="D46" i="6"/>
  <c r="G45" i="11" s="1"/>
  <c r="D32" i="6"/>
  <c r="G31" i="11" s="1"/>
  <c r="D29" i="6"/>
  <c r="G28" i="11" s="1"/>
  <c r="D26" i="6"/>
  <c r="G25" i="11" s="1"/>
  <c r="D24" i="6"/>
  <c r="G23" i="11" s="1"/>
  <c r="D22" i="6"/>
  <c r="G21" i="11" s="1"/>
  <c r="D20" i="6"/>
  <c r="G19" i="11" s="1"/>
  <c r="D18" i="6"/>
  <c r="G17" i="11" s="1"/>
  <c r="D16" i="6"/>
  <c r="G15" i="11" s="1"/>
  <c r="D14" i="6"/>
  <c r="D12" i="6"/>
  <c r="G11" i="11" s="1"/>
  <c r="D35" i="5"/>
  <c r="F34" i="11" s="1"/>
  <c r="D36" i="5"/>
  <c r="F35" i="11" s="1"/>
  <c r="D37" i="5"/>
  <c r="F36" i="11" s="1"/>
  <c r="D38" i="5"/>
  <c r="F37" i="11" s="1"/>
  <c r="D39" i="5"/>
  <c r="F38" i="11" s="1"/>
  <c r="D41" i="5"/>
  <c r="F40" i="11" s="1"/>
  <c r="D43" i="5"/>
  <c r="F42" i="11" s="1"/>
  <c r="D46" i="5"/>
  <c r="F45" i="11" s="1"/>
  <c r="D32" i="5"/>
  <c r="F31" i="11" s="1"/>
  <c r="D31" i="5"/>
  <c r="F30" i="11" s="1"/>
  <c r="D29" i="5"/>
  <c r="F28" i="11" s="1"/>
  <c r="D28" i="5"/>
  <c r="F27" i="11" s="1"/>
  <c r="D26" i="5"/>
  <c r="F25" i="11" s="1"/>
  <c r="D25" i="5"/>
  <c r="F24" i="11" s="1"/>
  <c r="D24" i="5"/>
  <c r="F23" i="11" s="1"/>
  <c r="D23" i="5"/>
  <c r="F22" i="11" s="1"/>
  <c r="D22" i="5"/>
  <c r="F21" i="11" s="1"/>
  <c r="D21" i="5"/>
  <c r="F20" i="11" s="1"/>
  <c r="D20" i="5"/>
  <c r="F19" i="11" s="1"/>
  <c r="D19" i="5"/>
  <c r="F18" i="11" s="1"/>
  <c r="D18" i="5"/>
  <c r="F17" i="11" s="1"/>
  <c r="D17" i="5"/>
  <c r="F16" i="11" s="1"/>
  <c r="D16" i="5"/>
  <c r="F15" i="11" s="1"/>
  <c r="D15" i="5"/>
  <c r="F14" i="11" s="1"/>
  <c r="D14" i="5"/>
  <c r="F13" i="11" s="1"/>
  <c r="D13" i="5"/>
  <c r="F12" i="11" s="1"/>
  <c r="D12" i="5"/>
  <c r="F11" i="11" s="1"/>
  <c r="D11" i="5"/>
  <c r="F10" i="11" s="1"/>
  <c r="D10" i="5"/>
  <c r="F9" i="11" s="1"/>
  <c r="D7" i="5"/>
  <c r="F6" i="11" s="1"/>
  <c r="D45" i="1"/>
  <c r="D42" i="1"/>
  <c r="D41" i="1"/>
  <c r="D39" i="1"/>
  <c r="D38" i="1"/>
  <c r="D37" i="1"/>
  <c r="D36" i="1"/>
  <c r="D35" i="1"/>
  <c r="D32" i="1"/>
  <c r="D31" i="1"/>
  <c r="D29" i="1"/>
  <c r="D28" i="1"/>
  <c r="D25" i="1"/>
  <c r="D24" i="1"/>
  <c r="D23" i="1"/>
  <c r="E22" i="11" s="1"/>
  <c r="D22" i="1"/>
  <c r="D21" i="1"/>
  <c r="D20" i="1"/>
  <c r="D19" i="1"/>
  <c r="D18" i="1"/>
  <c r="D17" i="1"/>
  <c r="D16" i="1"/>
  <c r="D15" i="1"/>
  <c r="D14" i="1"/>
  <c r="D13" i="1"/>
  <c r="D12" i="1"/>
  <c r="D11" i="1"/>
  <c r="D10" i="1"/>
  <c r="D6" i="11" l="1"/>
  <c r="D45" i="11"/>
  <c r="D27" i="11"/>
  <c r="D18" i="11"/>
  <c r="D31" i="11"/>
  <c r="D23" i="11"/>
  <c r="D21" i="11"/>
  <c r="D17" i="11"/>
  <c r="D15" i="11"/>
  <c r="D10" i="11"/>
  <c r="D9" i="11"/>
  <c r="D25" i="11"/>
  <c r="D14" i="11"/>
  <c r="D22" i="11"/>
  <c r="D11" i="11"/>
  <c r="D19" i="11"/>
  <c r="D28" i="11"/>
  <c r="D36" i="11"/>
  <c r="G13" i="11"/>
  <c r="D13" i="11" s="1"/>
  <c r="G12" i="11"/>
  <c r="D12" i="11" s="1"/>
  <c r="D39" i="11"/>
  <c r="D37" i="11"/>
  <c r="D42" i="11"/>
  <c r="D40" i="11"/>
  <c r="D35" i="11"/>
  <c r="D16" i="11"/>
  <c r="D20" i="11"/>
  <c r="D24" i="11"/>
  <c r="D30" i="11"/>
  <c r="D44" i="11"/>
  <c r="D38" i="11"/>
  <c r="D34" i="11"/>
  <c r="D43" i="11"/>
  <c r="D41" i="11"/>
  <c r="D47" i="8"/>
  <c r="I46" i="11" s="1"/>
  <c r="D47" i="9"/>
  <c r="J46" i="11" s="1"/>
  <c r="D47" i="6"/>
  <c r="G46" i="11" s="1"/>
  <c r="D47" i="5"/>
  <c r="F46" i="11" s="1"/>
  <c r="D47" i="7"/>
  <c r="H46" i="11" s="1"/>
  <c r="D46" i="1"/>
  <c r="D48" i="1" s="1"/>
  <c r="D46" i="11" l="1"/>
  <c r="D55" i="11" s="1"/>
  <c r="D51" i="11" l="1"/>
  <c r="D54" i="11"/>
  <c r="D53" i="11"/>
  <c r="D52" i="11"/>
</calcChain>
</file>

<file path=xl/sharedStrings.xml><?xml version="1.0" encoding="utf-8"?>
<sst xmlns="http://schemas.openxmlformats.org/spreadsheetml/2006/main" count="577" uniqueCount="137">
  <si>
    <t>Depression</t>
  </si>
  <si>
    <t>Hyperactivity</t>
  </si>
  <si>
    <t>Cognitive Performance</t>
  </si>
  <si>
    <t>Traumatic Stress</t>
  </si>
  <si>
    <t>Interpersonal Relationships</t>
  </si>
  <si>
    <t>ADL Functioning</t>
  </si>
  <si>
    <t>Work/school</t>
  </si>
  <si>
    <t>Danger to others</t>
  </si>
  <si>
    <t>Anxiety</t>
  </si>
  <si>
    <t>Thought process</t>
  </si>
  <si>
    <t>Medical/Physical</t>
  </si>
  <si>
    <t>Substance use</t>
  </si>
  <si>
    <t>Behavioral home setting</t>
  </si>
  <si>
    <t>Social-legal</t>
  </si>
  <si>
    <t>Danger to self</t>
  </si>
  <si>
    <t>Security/Management</t>
  </si>
  <si>
    <t>LENGTH OF STAY</t>
  </si>
  <si>
    <t>CFARS DIFFERENCE SCORES</t>
  </si>
  <si>
    <t>TOTAL</t>
  </si>
  <si>
    <t>Number of placement disruptions:</t>
  </si>
  <si>
    <t>Number of Run Episodes:</t>
  </si>
  <si>
    <t>Number of different schools attended:</t>
  </si>
  <si>
    <t>Number of Suspensions:</t>
  </si>
  <si>
    <t>TRANSITION PLACEMENT</t>
  </si>
  <si>
    <t>Bio parents:</t>
  </si>
  <si>
    <t>Relative:</t>
  </si>
  <si>
    <t>Adoptive Home:</t>
  </si>
  <si>
    <t>Regular Foster home:</t>
  </si>
  <si>
    <t>FP Guardianship:</t>
  </si>
  <si>
    <t>Treatment Foster home:</t>
  </si>
  <si>
    <t>Group home:</t>
  </si>
  <si>
    <t>Mental Health Hospital:</t>
  </si>
  <si>
    <t>Detention:</t>
  </si>
  <si>
    <t>JRA:</t>
  </si>
  <si>
    <t>PROVIDER</t>
  </si>
  <si>
    <t xml:space="preserve">                    BRS CONTRACTORS CA ANNUAL REPORT</t>
  </si>
  <si>
    <t>REGION</t>
  </si>
  <si>
    <t xml:space="preserve">Total youth: </t>
  </si>
  <si>
    <t>AVERAGE</t>
  </si>
  <si>
    <t>Other:</t>
  </si>
  <si>
    <t>TRANSITION REPORT</t>
  </si>
  <si>
    <t>ALL</t>
  </si>
  <si>
    <t xml:space="preserve"> </t>
  </si>
  <si>
    <t xml:space="preserve">The average length of stay is not an accurate depiction of the individual youths overall BRS length of stay.  </t>
  </si>
  <si>
    <t xml:space="preserve">PLACEMENT AND SCHOOL </t>
  </si>
  <si>
    <t xml:space="preserve">TRANSITION </t>
  </si>
  <si>
    <t>TOTALS</t>
  </si>
  <si>
    <r>
      <t xml:space="preserve">LENGTH OF STAY </t>
    </r>
    <r>
      <rPr>
        <sz val="10"/>
        <color indexed="10"/>
        <rFont val="Times New Roman"/>
        <family val="1"/>
      </rPr>
      <t>**</t>
    </r>
  </si>
  <si>
    <t>Transitional living:</t>
  </si>
  <si>
    <t>TRANSITION PLACEMENT %</t>
  </si>
  <si>
    <t>Permanency</t>
  </si>
  <si>
    <t>One BRS provider to Another</t>
  </si>
  <si>
    <t>More restrictive</t>
  </si>
  <si>
    <t xml:space="preserve">    submitting one annual report</t>
  </si>
  <si>
    <t xml:space="preserve">    Duplication of some data due to providers serving two regions but </t>
  </si>
  <si>
    <t>Other/Ran:</t>
  </si>
  <si>
    <t>Transitional Living:</t>
  </si>
  <si>
    <t>Length Between Ready and Actual Exit</t>
  </si>
  <si>
    <t>Other/Ran</t>
  </si>
  <si>
    <t>`</t>
  </si>
  <si>
    <t>Reg</t>
  </si>
  <si>
    <t>Provider Name</t>
  </si>
  <si>
    <t xml:space="preserve">BREAKTHROUGH INC </t>
  </si>
  <si>
    <t xml:space="preserve">DEER LAKE GIRLS HOME </t>
  </si>
  <si>
    <t>EXCELSIOR YOUTH CENTER</t>
  </si>
  <si>
    <t>LIGHTHOUSE</t>
  </si>
  <si>
    <t>MORNINGSTAR BOYS RANCH 1</t>
  </si>
  <si>
    <t xml:space="preserve"> TAP</t>
  </si>
  <si>
    <t>BRITON HOUSE 3</t>
  </si>
  <si>
    <t>COMMUNITY RESOURCE GROUP</t>
  </si>
  <si>
    <t>COMPASS HEALTH</t>
  </si>
  <si>
    <t>FRIENDS OF YOUTH</t>
  </si>
  <si>
    <t>A PLACE CALLED HOPE</t>
  </si>
  <si>
    <t>KITSAP MENTAL HEALTH</t>
  </si>
  <si>
    <t>CATHOLIC COMMUNITY SRVCS6</t>
  </si>
  <si>
    <t>Provider ID Number</t>
  </si>
  <si>
    <t xml:space="preserve">CEDAR CREEK </t>
  </si>
  <si>
    <t>LUTHERAN COMMUNITY SERVICES NW</t>
  </si>
  <si>
    <t>NORTHWEST  CHILDREN'S HOME (NWCH)</t>
  </si>
  <si>
    <t xml:space="preserve">YAKIMA VALLEY FARM WORKERS </t>
  </si>
  <si>
    <t xml:space="preserve">COMMUNITY AND FAMILY SERVICE FOUNDATION </t>
  </si>
  <si>
    <t>SECRET HARBOR</t>
  </si>
  <si>
    <t xml:space="preserve">SERVICE ALTHERNATIVES INC. </t>
  </si>
  <si>
    <t xml:space="preserve">UNITHER METHODIST YOUTHVILLE AMBER HOPE </t>
  </si>
  <si>
    <t>OLIVE CREST</t>
  </si>
  <si>
    <t xml:space="preserve">YMCA FAMILY SERVICES </t>
  </si>
  <si>
    <t xml:space="preserve">CATHOLIC COMMUNITY SERVICES </t>
  </si>
  <si>
    <t>COMPREHENSIVE LIFE RESOURCES</t>
  </si>
  <si>
    <t>MY BROTHERS KEEPER</t>
  </si>
  <si>
    <t>SERVICE ALTERNATIVES INC</t>
  </si>
  <si>
    <t>Report ID  Number</t>
  </si>
  <si>
    <t>RYTHER CHILD CENTER   (TFC)</t>
  </si>
  <si>
    <t>RYTHER CHILD CENTER   (FACILITY)</t>
  </si>
  <si>
    <t>COMMUNITY YOUTH SERVICES  (TFC)</t>
  </si>
  <si>
    <t>PROVIDER ID NUMBER</t>
  </si>
  <si>
    <t>PROVIDER  ID NUMBER</t>
  </si>
  <si>
    <t xml:space="preserve">No Transtions </t>
  </si>
  <si>
    <t xml:space="preserve">Annual Report </t>
  </si>
  <si>
    <t>Y</t>
  </si>
  <si>
    <t>THE SOURCE</t>
  </si>
  <si>
    <t xml:space="preserve">OUR NEXT GENERATION </t>
  </si>
  <si>
    <t>APPLE BROOKE LLC</t>
  </si>
  <si>
    <t>SUNRISE OUTREACH</t>
  </si>
  <si>
    <t xml:space="preserve">     * Permanency placements are bio parent, relative, adoptive home, foster guardianship, transitional living .</t>
  </si>
  <si>
    <t xml:space="preserve">         Less restrictive adds regular foster home to the permanency placements.</t>
  </si>
  <si>
    <t xml:space="preserve">         Includes Treatment foster home and Group home</t>
  </si>
  <si>
    <t xml:space="preserve">         More restrictive- MH hospitals, detention, and/or JRA</t>
  </si>
  <si>
    <t>Less restrictive</t>
  </si>
  <si>
    <t>AVERAGE LENGTH OF STAY **</t>
  </si>
  <si>
    <t>The data is useful for individual providers to look at their average and be able to see trends in an increase or decrease from one year to the next.</t>
  </si>
  <si>
    <t>Compliance</t>
  </si>
  <si>
    <t>NT</t>
  </si>
  <si>
    <t>HELPING HANDS</t>
  </si>
  <si>
    <t>no provider</t>
  </si>
  <si>
    <r>
      <t>NOTE:</t>
    </r>
    <r>
      <rPr>
        <sz val="12"/>
        <rFont val="Times New Roman"/>
        <family val="1"/>
      </rPr>
      <t xml:space="preserve">  In the Total Annual Report data field, if you add the region totals it will be greater than the Statewide total.  This is because some Providers serve more than one region and submitted Annual Reports covering multiple regions.  Thus, this data is represented in each of those regions.  However, on the Statewide data field, each provider is represented only once.    </t>
    </r>
  </si>
  <si>
    <t>Region</t>
  </si>
  <si>
    <t>2017-18</t>
  </si>
  <si>
    <t>SERVICE ALTERNATIVES INC.</t>
  </si>
  <si>
    <t>YOUTHNET</t>
  </si>
  <si>
    <t>MF</t>
  </si>
  <si>
    <t>no privder</t>
  </si>
  <si>
    <t>Same as #16</t>
  </si>
  <si>
    <t>Duplicate #39</t>
  </si>
  <si>
    <t>Duplicate #33</t>
  </si>
  <si>
    <t>See #39</t>
  </si>
  <si>
    <t>see #33</t>
  </si>
  <si>
    <t>see #19</t>
  </si>
  <si>
    <t>SEE #34</t>
  </si>
  <si>
    <t xml:space="preserve">PIONEER HUMAN SERIVCES </t>
  </si>
  <si>
    <t>OLIVECREST/YOUTH FOR CHRIST</t>
  </si>
  <si>
    <t>See R 2</t>
  </si>
  <si>
    <t>BRS DATA SUMMARY 2017-2018</t>
  </si>
  <si>
    <t>This data represents Annual Reports from  BRS providers.</t>
  </si>
  <si>
    <t>The average length of stay is not an accurate depiction of the individual youths overall BRS length of stay.  It only represents youth who in the last contract year (July 1, 2017- June 30, 2018) who transitioned from a BRS provider.  Therefore, the data on represents the average length of stay for an individual agency and only those youth who transitioned from that BRS agency.  The overall data gathered from the transition report is lower that the actual average length of stay in BRS.</t>
  </si>
  <si>
    <t>The domain which had the greatest reduction in scoring was Danger to Self (-0.8).  The domain with the least reduction (actually an increased score) was Substanace abuse (0.1).</t>
  </si>
  <si>
    <t>Average number of placement disruptions are down a tenth of a percent to (0.6).  The average number of run episodes held steady at (1.8).  The average number of schools attended was down a tenth of a percent to (0.9) and the average number of school suspensions decreased to (1.1) from .(1.2).</t>
  </si>
  <si>
    <t>The data indicates the youth transitioning from BRS went into less restrictive placements 53.56% of the time, which is increase from last year. The youth went from one BRS provider to another BRS provider 24.67%, which is a decrease from last year. Youth transferred to a more restrictive environment about 9.11% of the time which is a decrease from last year and 12.67% of the time they went to another placement not captured on the transition report, which was a decrease from the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</si>
</sst>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2"/>
      <name val="Times New Roman"/>
    </font>
    <font>
      <sz val="12"/>
      <name val="Times New Roman"/>
      <family val="1"/>
    </font>
    <font>
      <sz val="10"/>
      <name val="Times New Roman"/>
      <family val="1"/>
    </font>
    <font>
      <sz val="8"/>
      <name val="Times New Roman"/>
      <family val="1"/>
    </font>
    <font>
      <b/>
      <sz val="10"/>
      <name val="Times New Roman"/>
      <family val="1"/>
    </font>
    <font>
      <b/>
      <sz val="11"/>
      <name val="Times New Roman"/>
      <family val="1"/>
    </font>
    <font>
      <b/>
      <sz val="10"/>
      <color indexed="10"/>
      <name val="Times New Roman"/>
      <family val="1"/>
    </font>
    <font>
      <b/>
      <sz val="12"/>
      <name val="Times New Roman"/>
      <family val="1"/>
    </font>
    <font>
      <b/>
      <sz val="10"/>
      <name val="Times New Roman"/>
      <family val="1"/>
    </font>
    <font>
      <sz val="10"/>
      <color indexed="10"/>
      <name val="Times New Roman"/>
      <family val="1"/>
    </font>
    <font>
      <b/>
      <sz val="9"/>
      <name val="Times New Roman"/>
      <family val="1"/>
    </font>
    <font>
      <sz val="10"/>
      <name val="Times New Roman"/>
      <family val="1"/>
    </font>
    <font>
      <sz val="10"/>
      <color indexed="8"/>
      <name val="Arial"/>
      <family val="2"/>
    </font>
    <font>
      <sz val="10"/>
      <color indexed="8"/>
      <name val="Times New Roman"/>
      <family val="1"/>
    </font>
    <font>
      <sz val="10"/>
      <name val="Times New Roman"/>
      <family val="1"/>
    </font>
    <font>
      <sz val="10"/>
      <name val="Arial"/>
      <family val="2"/>
    </font>
    <font>
      <sz val="10"/>
      <color theme="1"/>
      <name val="Arial"/>
      <family val="2"/>
    </font>
    <font>
      <b/>
      <sz val="10"/>
      <color indexed="8"/>
      <name val="Arial"/>
      <family val="2"/>
    </font>
    <font>
      <sz val="10"/>
      <color rgb="FF000000"/>
      <name val="Arial"/>
      <family val="2"/>
    </font>
    <font>
      <b/>
      <sz val="10"/>
      <color indexed="8"/>
      <name val="Times New Roman"/>
      <family val="1"/>
    </font>
    <font>
      <sz val="11"/>
      <name val="Times New Roman"/>
      <family val="1"/>
    </font>
    <font>
      <b/>
      <sz val="11"/>
      <color indexed="8"/>
      <name val="Times New Roman"/>
      <family val="1"/>
    </font>
    <font>
      <sz val="11"/>
      <color indexed="8"/>
      <name val="Times New Roman"/>
      <family val="1"/>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22"/>
        <bgColor indexed="0"/>
      </patternFill>
    </fill>
    <fill>
      <patternFill patternType="solid">
        <fgColor indexed="63"/>
        <bgColor indexed="64"/>
      </patternFill>
    </fill>
    <fill>
      <patternFill patternType="solid">
        <fgColor theme="0"/>
        <bgColor indexed="0"/>
      </patternFill>
    </fill>
    <fill>
      <patternFill patternType="solid">
        <fgColor theme="1" tint="0.34998626667073579"/>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12" fillId="0" borderId="0"/>
    <xf numFmtId="0" fontId="15" fillId="0" borderId="0"/>
    <xf numFmtId="0" fontId="1" fillId="0" borderId="0"/>
    <xf numFmtId="0" fontId="1" fillId="0" borderId="0"/>
  </cellStyleXfs>
  <cellXfs count="226">
    <xf numFmtId="0" fontId="0" fillId="0" borderId="0" xfId="0"/>
    <xf numFmtId="1" fontId="2" fillId="0" borderId="1" xfId="0" applyNumberFormat="1" applyFont="1" applyBorder="1" applyAlignment="1">
      <alignment horizontal="center"/>
    </xf>
    <xf numFmtId="0" fontId="2" fillId="0" borderId="0" xfId="0" applyFont="1" applyBorder="1"/>
    <xf numFmtId="0" fontId="2" fillId="0" borderId="0" xfId="0" applyFont="1"/>
    <xf numFmtId="0" fontId="2" fillId="0" borderId="0" xfId="0" applyFont="1" applyAlignment="1">
      <alignment horizontal="center"/>
    </xf>
    <xf numFmtId="0" fontId="2" fillId="0" borderId="0" xfId="0" applyFont="1" applyAlignment="1"/>
    <xf numFmtId="1" fontId="2" fillId="0" borderId="0" xfId="0" applyNumberFormat="1" applyFont="1" applyBorder="1" applyAlignment="1">
      <alignment horizontal="center"/>
    </xf>
    <xf numFmtId="1" fontId="2" fillId="0" borderId="2" xfId="0" applyNumberFormat="1"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left"/>
    </xf>
    <xf numFmtId="164" fontId="2" fillId="0" borderId="1" xfId="0" applyNumberFormat="1" applyFont="1" applyBorder="1" applyAlignment="1">
      <alignment horizontal="center"/>
    </xf>
    <xf numFmtId="164" fontId="2" fillId="0" borderId="0" xfId="0" applyNumberFormat="1" applyFont="1" applyBorder="1"/>
    <xf numFmtId="164" fontId="2" fillId="0" borderId="0" xfId="0" applyNumberFormat="1" applyFont="1" applyBorder="1" applyAlignment="1">
      <alignment horizontal="center"/>
    </xf>
    <xf numFmtId="1" fontId="2" fillId="0" borderId="1" xfId="0" applyNumberFormat="1" applyFont="1" applyFill="1" applyBorder="1" applyAlignment="1">
      <alignment horizontal="center"/>
    </xf>
    <xf numFmtId="0" fontId="4" fillId="0" borderId="0" xfId="0" applyFont="1"/>
    <xf numFmtId="164" fontId="2" fillId="0" borderId="0" xfId="0" applyNumberFormat="1" applyFont="1" applyAlignment="1"/>
    <xf numFmtId="0" fontId="4" fillId="0" borderId="0" xfId="0" applyFont="1" applyBorder="1" applyAlignment="1"/>
    <xf numFmtId="0" fontId="4" fillId="0" borderId="1" xfId="0" applyFont="1" applyBorder="1" applyAlignment="1">
      <alignment horizontal="center"/>
    </xf>
    <xf numFmtId="0" fontId="4" fillId="0" borderId="0" xfId="0" applyFont="1" applyBorder="1"/>
    <xf numFmtId="0" fontId="4" fillId="0" borderId="0" xfId="0" applyFont="1" applyAlignment="1">
      <alignment horizontal="left"/>
    </xf>
    <xf numFmtId="164" fontId="2" fillId="0" borderId="0" xfId="0" applyNumberFormat="1" applyFont="1"/>
    <xf numFmtId="0" fontId="2" fillId="0" borderId="0" xfId="0" applyFont="1" applyFill="1"/>
    <xf numFmtId="0" fontId="2" fillId="0" borderId="0" xfId="0" applyFont="1" applyFill="1" applyAlignment="1">
      <alignment horizontal="center"/>
    </xf>
    <xf numFmtId="0" fontId="4" fillId="0" borderId="1" xfId="0" applyFont="1" applyBorder="1"/>
    <xf numFmtId="164" fontId="4" fillId="0" borderId="1" xfId="0" applyNumberFormat="1" applyFont="1" applyBorder="1"/>
    <xf numFmtId="0" fontId="2" fillId="0" borderId="1" xfId="0" applyFont="1" applyFill="1" applyBorder="1" applyAlignment="1">
      <alignment horizontal="center"/>
    </xf>
    <xf numFmtId="164" fontId="5" fillId="0" borderId="1" xfId="0" applyNumberFormat="1" applyFont="1" applyBorder="1" applyAlignment="1">
      <alignment horizontal="center"/>
    </xf>
    <xf numFmtId="164" fontId="5" fillId="0" borderId="0" xfId="0" applyNumberFormat="1" applyFont="1" applyAlignment="1">
      <alignment horizontal="center"/>
    </xf>
    <xf numFmtId="164" fontId="5" fillId="0" borderId="0" xfId="0" applyNumberFormat="1"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2" fillId="2" borderId="0" xfId="0" applyFont="1" applyFill="1" applyAlignment="1">
      <alignment horizontal="center"/>
    </xf>
    <xf numFmtId="0" fontId="2" fillId="2" borderId="0" xfId="0" applyFont="1" applyFill="1"/>
    <xf numFmtId="0" fontId="6" fillId="0" borderId="0" xfId="0" applyFont="1"/>
    <xf numFmtId="0" fontId="7" fillId="0" borderId="0" xfId="0" applyFont="1"/>
    <xf numFmtId="0" fontId="4" fillId="2" borderId="0" xfId="0" applyFont="1" applyFill="1"/>
    <xf numFmtId="0" fontId="2" fillId="2" borderId="0" xfId="0" applyFont="1" applyFill="1" applyAlignment="1"/>
    <xf numFmtId="164" fontId="2" fillId="2" borderId="0" xfId="0" applyNumberFormat="1" applyFont="1" applyFill="1" applyAlignment="1"/>
    <xf numFmtId="0" fontId="2" fillId="0" borderId="3" xfId="0" applyFont="1" applyBorder="1" applyAlignment="1">
      <alignment horizontal="center"/>
    </xf>
    <xf numFmtId="164" fontId="2" fillId="0" borderId="3" xfId="0" applyNumberFormat="1" applyFont="1" applyBorder="1" applyAlignment="1">
      <alignment horizontal="center"/>
    </xf>
    <xf numFmtId="0" fontId="10" fillId="0" borderId="1" xfId="0" applyFont="1" applyBorder="1"/>
    <xf numFmtId="164" fontId="10" fillId="0" borderId="1" xfId="0" applyNumberFormat="1" applyFont="1" applyBorder="1"/>
    <xf numFmtId="0" fontId="10" fillId="0" borderId="3" xfId="0" applyFont="1" applyBorder="1"/>
    <xf numFmtId="0" fontId="4" fillId="0" borderId="3" xfId="0" applyFont="1" applyBorder="1"/>
    <xf numFmtId="0" fontId="8" fillId="2" borderId="0" xfId="0" applyFont="1" applyFill="1"/>
    <xf numFmtId="0" fontId="8" fillId="0" borderId="0" xfId="0" applyFont="1"/>
    <xf numFmtId="164" fontId="2" fillId="0" borderId="2" xfId="0" applyNumberFormat="1" applyFont="1" applyBorder="1" applyAlignment="1">
      <alignment horizontal="center"/>
    </xf>
    <xf numFmtId="164" fontId="2" fillId="0" borderId="1"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center"/>
    </xf>
    <xf numFmtId="0" fontId="4" fillId="0" borderId="1" xfId="0" applyFont="1" applyFill="1" applyBorder="1"/>
    <xf numFmtId="0" fontId="8" fillId="0" borderId="1" xfId="0" applyFont="1" applyFill="1" applyBorder="1" applyAlignment="1">
      <alignment horizontal="center"/>
    </xf>
    <xf numFmtId="0" fontId="7" fillId="0" borderId="0" xfId="0" applyFont="1" applyBorder="1" applyAlignment="1">
      <alignment horizontal="center"/>
    </xf>
    <xf numFmtId="10" fontId="7" fillId="0" borderId="1" xfId="0" applyNumberFormat="1" applyFont="1" applyBorder="1" applyAlignment="1">
      <alignment horizontal="center"/>
    </xf>
    <xf numFmtId="164" fontId="7" fillId="0" borderId="1" xfId="0" applyNumberFormat="1" applyFont="1" applyBorder="1" applyAlignment="1">
      <alignment horizontal="center"/>
    </xf>
    <xf numFmtId="0" fontId="11" fillId="0" borderId="0" xfId="0" applyFont="1"/>
    <xf numFmtId="0" fontId="8" fillId="0" borderId="0" xfId="0" applyFont="1" applyBorder="1"/>
    <xf numFmtId="0" fontId="11" fillId="0" borderId="0" xfId="0" applyFont="1" applyBorder="1"/>
    <xf numFmtId="164" fontId="11" fillId="0" borderId="1" xfId="0" applyNumberFormat="1" applyFont="1" applyBorder="1" applyAlignment="1" applyProtection="1">
      <alignment horizontal="center"/>
      <protection locked="0"/>
    </xf>
    <xf numFmtId="0" fontId="13" fillId="0" borderId="0" xfId="1" applyFont="1" applyFill="1" applyBorder="1" applyAlignment="1">
      <alignment horizontal="center"/>
    </xf>
    <xf numFmtId="0" fontId="4" fillId="0" borderId="0" xfId="0" applyFont="1" applyBorder="1" applyAlignment="1">
      <alignment horizontal="center"/>
    </xf>
    <xf numFmtId="0" fontId="11" fillId="0" borderId="0" xfId="1" applyFont="1" applyFill="1" applyBorder="1" applyAlignment="1">
      <alignment horizontal="center"/>
    </xf>
    <xf numFmtId="164" fontId="11" fillId="0" borderId="0" xfId="0" applyNumberFormat="1" applyFont="1" applyBorder="1" applyAlignment="1" applyProtection="1">
      <alignment horizontal="center"/>
      <protection locked="0"/>
    </xf>
    <xf numFmtId="0" fontId="2" fillId="0" borderId="0" xfId="0" applyFont="1" applyBorder="1" applyAlignment="1" applyProtection="1">
      <alignment horizontal="center"/>
      <protection locked="0"/>
    </xf>
    <xf numFmtId="0" fontId="11" fillId="0" borderId="0" xfId="0" applyFont="1" applyAlignment="1">
      <alignment horizontal="left"/>
    </xf>
    <xf numFmtId="0" fontId="11" fillId="0" borderId="0" xfId="0" applyFont="1" applyAlignment="1"/>
    <xf numFmtId="0" fontId="12" fillId="0" borderId="0" xfId="1" applyFont="1" applyFill="1" applyBorder="1" applyAlignment="1">
      <alignment horizontal="center"/>
    </xf>
    <xf numFmtId="1" fontId="2" fillId="0" borderId="0" xfId="0" applyNumberFormat="1" applyFont="1" applyFill="1" applyBorder="1" applyAlignment="1">
      <alignment horizontal="center"/>
    </xf>
    <xf numFmtId="0" fontId="5" fillId="0" borderId="0" xfId="0" applyFont="1" applyBorder="1" applyAlignment="1">
      <alignment horizontal="center"/>
    </xf>
    <xf numFmtId="0" fontId="8" fillId="0" borderId="0" xfId="0" applyFont="1" applyFill="1" applyBorder="1" applyAlignment="1">
      <alignment horizontal="center"/>
    </xf>
    <xf numFmtId="0" fontId="11" fillId="0" borderId="0" xfId="0" applyFont="1" applyBorder="1" applyAlignment="1">
      <alignment horizontal="center"/>
    </xf>
    <xf numFmtId="164" fontId="11" fillId="3" borderId="1" xfId="0" applyNumberFormat="1" applyFont="1" applyFill="1" applyBorder="1" applyAlignment="1" applyProtection="1">
      <alignment horizontal="center"/>
      <protection locked="0"/>
    </xf>
    <xf numFmtId="0" fontId="14" fillId="0" borderId="0" xfId="0" applyFont="1"/>
    <xf numFmtId="164" fontId="4" fillId="0" borderId="0" xfId="0" applyNumberFormat="1" applyFont="1"/>
    <xf numFmtId="1" fontId="0" fillId="0" borderId="0" xfId="0" applyNumberFormat="1" applyFill="1" applyBorder="1" applyAlignment="1">
      <alignment horizontal="center"/>
    </xf>
    <xf numFmtId="0" fontId="1" fillId="0" borderId="0" xfId="0" applyFont="1"/>
    <xf numFmtId="0" fontId="2" fillId="0" borderId="0" xfId="1" applyFont="1" applyFill="1" applyBorder="1" applyAlignment="1">
      <alignment horizontal="center"/>
    </xf>
    <xf numFmtId="0" fontId="12" fillId="0" borderId="1" xfId="1" applyFont="1" applyFill="1" applyBorder="1" applyAlignment="1">
      <alignment horizontal="center"/>
    </xf>
    <xf numFmtId="0" fontId="12" fillId="0" borderId="1" xfId="1" applyFont="1" applyFill="1" applyBorder="1" applyAlignment="1"/>
    <xf numFmtId="0" fontId="15" fillId="0" borderId="1" xfId="1" applyFont="1" applyFill="1" applyBorder="1" applyAlignment="1">
      <alignment horizontal="center"/>
    </xf>
    <xf numFmtId="0" fontId="15" fillId="0" borderId="1" xfId="1" applyFont="1" applyFill="1" applyBorder="1" applyAlignment="1"/>
    <xf numFmtId="0" fontId="12" fillId="5" borderId="1" xfId="1" applyFont="1" applyFill="1" applyBorder="1" applyAlignment="1">
      <alignment horizontal="center"/>
    </xf>
    <xf numFmtId="0" fontId="12" fillId="5" borderId="1" xfId="1" applyFont="1" applyFill="1" applyBorder="1" applyAlignment="1"/>
    <xf numFmtId="0" fontId="16" fillId="0" borderId="1" xfId="0" applyFont="1" applyBorder="1"/>
    <xf numFmtId="0" fontId="15" fillId="0" borderId="1" xfId="2" applyBorder="1"/>
    <xf numFmtId="0" fontId="15" fillId="0" borderId="1" xfId="2" applyFont="1" applyFill="1" applyBorder="1" applyAlignment="1">
      <alignment horizontal="center"/>
    </xf>
    <xf numFmtId="0" fontId="0" fillId="0" borderId="0" xfId="0" applyAlignment="1">
      <alignment horizontal="center"/>
    </xf>
    <xf numFmtId="0" fontId="15" fillId="0" borderId="1" xfId="2" applyBorder="1" applyAlignment="1">
      <alignment horizontal="center"/>
    </xf>
    <xf numFmtId="0" fontId="15" fillId="0" borderId="1" xfId="0" applyFont="1" applyBorder="1" applyAlignment="1">
      <alignment horizontal="center"/>
    </xf>
    <xf numFmtId="0" fontId="17" fillId="4" borderId="1" xfId="1" applyFont="1" applyFill="1" applyBorder="1" applyAlignment="1">
      <alignment horizontal="center" wrapText="1"/>
    </xf>
    <xf numFmtId="0" fontId="18" fillId="0" borderId="1" xfId="0" applyFont="1" applyBorder="1" applyAlignment="1">
      <alignment horizontal="center"/>
    </xf>
    <xf numFmtId="0" fontId="4" fillId="0" borderId="1" xfId="0" applyFont="1" applyBorder="1" applyAlignment="1" applyProtection="1">
      <alignment horizontal="center"/>
      <protection locked="0"/>
    </xf>
    <xf numFmtId="0" fontId="19" fillId="0" borderId="1" xfId="1" applyFont="1" applyFill="1" applyBorder="1" applyAlignment="1">
      <alignment horizontal="center"/>
    </xf>
    <xf numFmtId="0" fontId="4" fillId="0" borderId="4" xfId="0" applyFont="1" applyBorder="1" applyAlignment="1" applyProtection="1">
      <alignment horizontal="center"/>
      <protection locked="0"/>
    </xf>
    <xf numFmtId="0" fontId="4" fillId="0" borderId="4" xfId="3"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17" fillId="4" borderId="6" xfId="1" applyFont="1" applyFill="1" applyBorder="1" applyAlignment="1">
      <alignment horizontal="center" wrapText="1"/>
    </xf>
    <xf numFmtId="0" fontId="0" fillId="0" borderId="1" xfId="0" applyBorder="1" applyAlignment="1">
      <alignment horizontal="center"/>
    </xf>
    <xf numFmtId="0" fontId="1" fillId="0" borderId="1" xfId="0" applyFont="1" applyBorder="1" applyAlignment="1">
      <alignment horizontal="center"/>
    </xf>
    <xf numFmtId="9" fontId="0" fillId="0" borderId="1" xfId="0" applyNumberFormat="1" applyBorder="1" applyAlignment="1">
      <alignment horizontal="center"/>
    </xf>
    <xf numFmtId="0" fontId="17" fillId="4" borderId="7" xfId="1" applyFont="1" applyFill="1" applyBorder="1" applyAlignment="1">
      <alignment horizontal="center" wrapText="1"/>
    </xf>
    <xf numFmtId="0" fontId="12" fillId="6" borderId="1" xfId="1" applyFont="1" applyFill="1" applyBorder="1" applyAlignment="1">
      <alignment horizontal="center" wrapText="1"/>
    </xf>
    <xf numFmtId="0" fontId="12" fillId="6" borderId="1" xfId="1" applyFont="1" applyFill="1" applyBorder="1" applyAlignment="1">
      <alignment horizontal="left" wrapText="1"/>
    </xf>
    <xf numFmtId="0" fontId="15" fillId="0" borderId="1" xfId="0" applyFont="1" applyFill="1" applyBorder="1" applyAlignment="1">
      <alignment horizontal="center"/>
    </xf>
    <xf numFmtId="0" fontId="0" fillId="0" borderId="1" xfId="0" applyFill="1" applyBorder="1" applyAlignment="1">
      <alignment horizontal="center"/>
    </xf>
    <xf numFmtId="0" fontId="15" fillId="0" borderId="1" xfId="0" applyFont="1" applyBorder="1" applyAlignment="1">
      <alignment horizontal="left"/>
    </xf>
    <xf numFmtId="10" fontId="0" fillId="0" borderId="0" xfId="0" applyNumberFormat="1"/>
    <xf numFmtId="0" fontId="1" fillId="0" borderId="0" xfId="0" applyFont="1" applyFill="1" applyBorder="1"/>
    <xf numFmtId="0" fontId="0" fillId="0" borderId="1" xfId="0" applyBorder="1"/>
    <xf numFmtId="0" fontId="1" fillId="0" borderId="0" xfId="0" applyFont="1" applyAlignment="1">
      <alignment horizontal="left" vertical="top"/>
    </xf>
    <xf numFmtId="0" fontId="0" fillId="0" borderId="0" xfId="0" applyAlignment="1">
      <alignment horizontal="left" vertical="top"/>
    </xf>
    <xf numFmtId="0" fontId="2" fillId="0" borderId="0"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164" fontId="2" fillId="0" borderId="0" xfId="0" applyNumberFormat="1" applyFont="1" applyAlignment="1">
      <alignment horizontal="center"/>
    </xf>
    <xf numFmtId="1" fontId="2" fillId="0" borderId="0" xfId="0" applyNumberFormat="1" applyFont="1" applyAlignment="1">
      <alignment horizontal="center"/>
    </xf>
    <xf numFmtId="0" fontId="10" fillId="0" borderId="1" xfId="0" applyFont="1" applyBorder="1" applyAlignment="1">
      <alignment horizontal="center"/>
    </xf>
    <xf numFmtId="164" fontId="10" fillId="0" borderId="1" xfId="0" applyNumberFormat="1" applyFont="1" applyBorder="1" applyAlignment="1">
      <alignment horizontal="center"/>
    </xf>
    <xf numFmtId="0" fontId="7" fillId="0" borderId="0" xfId="0" applyFont="1"/>
    <xf numFmtId="0" fontId="4" fillId="0" borderId="0" xfId="0" applyFont="1"/>
    <xf numFmtId="0" fontId="7" fillId="0" borderId="1" xfId="0" applyFont="1" applyBorder="1" applyAlignment="1">
      <alignment horizontal="center"/>
    </xf>
    <xf numFmtId="0" fontId="7" fillId="0" borderId="0" xfId="0" applyFont="1" applyAlignment="1">
      <alignment horizontal="center"/>
    </xf>
    <xf numFmtId="0" fontId="7" fillId="0" borderId="0" xfId="0" applyFont="1" applyBorder="1" applyAlignment="1">
      <alignment horizontal="center"/>
    </xf>
    <xf numFmtId="164" fontId="7" fillId="0" borderId="1" xfId="0" applyNumberFormat="1" applyFont="1" applyBorder="1" applyAlignment="1">
      <alignment horizontal="center"/>
    </xf>
    <xf numFmtId="164" fontId="7" fillId="0" borderId="0" xfId="0" applyNumberFormat="1" applyFont="1" applyAlignment="1">
      <alignment horizontal="center"/>
    </xf>
    <xf numFmtId="0" fontId="2" fillId="0" borderId="0" xfId="0" applyFont="1"/>
    <xf numFmtId="0" fontId="7" fillId="0" borderId="0" xfId="4" applyFont="1"/>
    <xf numFmtId="0" fontId="7" fillId="0" borderId="1" xfId="4" applyFont="1" applyBorder="1" applyAlignment="1">
      <alignment horizontal="center"/>
    </xf>
    <xf numFmtId="0" fontId="7" fillId="0" borderId="0" xfId="4" applyFont="1" applyAlignment="1">
      <alignment horizontal="center"/>
    </xf>
    <xf numFmtId="0" fontId="7" fillId="0" borderId="0" xfId="4" applyFont="1" applyBorder="1" applyAlignment="1">
      <alignment horizontal="center"/>
    </xf>
    <xf numFmtId="164" fontId="7" fillId="0" borderId="1" xfId="4" applyNumberFormat="1" applyFont="1" applyBorder="1" applyAlignment="1">
      <alignment horizontal="center"/>
    </xf>
    <xf numFmtId="164" fontId="7" fillId="0" borderId="0" xfId="4" applyNumberFormat="1" applyFont="1" applyAlignment="1">
      <alignment horizontal="center"/>
    </xf>
    <xf numFmtId="0" fontId="7" fillId="0" borderId="0" xfId="4" applyFont="1"/>
    <xf numFmtId="0" fontId="7" fillId="0" borderId="1" xfId="4" applyFont="1" applyBorder="1" applyAlignment="1">
      <alignment horizontal="center"/>
    </xf>
    <xf numFmtId="0" fontId="7" fillId="0" borderId="0" xfId="4" applyFont="1" applyAlignment="1">
      <alignment horizontal="center"/>
    </xf>
    <xf numFmtId="0" fontId="7" fillId="0" borderId="0" xfId="4" applyFont="1" applyBorder="1" applyAlignment="1">
      <alignment horizontal="center"/>
    </xf>
    <xf numFmtId="164" fontId="7" fillId="0" borderId="1" xfId="4" applyNumberFormat="1" applyFont="1" applyBorder="1" applyAlignment="1">
      <alignment horizontal="center"/>
    </xf>
    <xf numFmtId="164" fontId="7" fillId="0" borderId="0" xfId="4" applyNumberFormat="1" applyFont="1" applyAlignment="1">
      <alignment horizontal="center"/>
    </xf>
    <xf numFmtId="0" fontId="5" fillId="0" borderId="1" xfId="0" applyFont="1" applyBorder="1" applyAlignment="1" applyProtection="1">
      <alignment horizontal="center"/>
      <protection locked="0"/>
    </xf>
    <xf numFmtId="0" fontId="1" fillId="0" borderId="1" xfId="0" applyFont="1" applyFill="1" applyBorder="1" applyAlignment="1">
      <alignment horizontal="center"/>
    </xf>
    <xf numFmtId="164" fontId="2" fillId="7" borderId="1" xfId="0" applyNumberFormat="1" applyFont="1" applyFill="1" applyBorder="1" applyAlignment="1">
      <alignment horizontal="center"/>
    </xf>
    <xf numFmtId="164" fontId="2" fillId="7" borderId="0" xfId="0" applyNumberFormat="1" applyFont="1" applyFill="1" applyBorder="1" applyAlignment="1">
      <alignment horizontal="center"/>
    </xf>
    <xf numFmtId="0" fontId="2" fillId="7" borderId="0" xfId="0" applyFont="1" applyFill="1" applyBorder="1" applyAlignment="1">
      <alignment horizontal="center"/>
    </xf>
    <xf numFmtId="1" fontId="2" fillId="7" borderId="1" xfId="0" applyNumberFormat="1" applyFont="1" applyFill="1" applyBorder="1" applyAlignment="1">
      <alignment horizontal="center"/>
    </xf>
    <xf numFmtId="9" fontId="0" fillId="0" borderId="1" xfId="0" applyNumberFormat="1" applyFill="1" applyBorder="1" applyAlignment="1">
      <alignment horizontal="center"/>
    </xf>
    <xf numFmtId="164" fontId="2" fillId="8" borderId="1" xfId="0" applyNumberFormat="1" applyFont="1" applyFill="1" applyBorder="1" applyAlignment="1">
      <alignment horizontal="center"/>
    </xf>
    <xf numFmtId="0" fontId="20" fillId="0" borderId="1" xfId="0" applyFont="1" applyBorder="1" applyAlignment="1">
      <alignment horizontal="center"/>
    </xf>
    <xf numFmtId="0" fontId="20" fillId="0" borderId="1" xfId="0" applyFont="1" applyFill="1" applyBorder="1" applyAlignment="1">
      <alignment horizontal="center"/>
    </xf>
    <xf numFmtId="0" fontId="20" fillId="0" borderId="1" xfId="1" applyFont="1" applyFill="1" applyBorder="1" applyAlignment="1">
      <alignment horizontal="center"/>
    </xf>
    <xf numFmtId="0" fontId="5" fillId="0" borderId="1" xfId="0" applyFont="1" applyFill="1" applyBorder="1" applyAlignment="1" applyProtection="1">
      <alignment horizontal="center"/>
      <protection locked="0"/>
    </xf>
    <xf numFmtId="0" fontId="5" fillId="0" borderId="1" xfId="0" applyFont="1" applyFill="1" applyBorder="1" applyAlignment="1">
      <alignment horizontal="center"/>
    </xf>
    <xf numFmtId="0" fontId="5" fillId="0" borderId="1" xfId="1" applyFont="1" applyFill="1" applyBorder="1" applyAlignment="1">
      <alignment horizontal="center"/>
    </xf>
    <xf numFmtId="0" fontId="5" fillId="3" borderId="1" xfId="1" applyFont="1" applyFill="1" applyBorder="1" applyAlignment="1">
      <alignment horizontal="center"/>
    </xf>
    <xf numFmtId="0" fontId="21" fillId="0" borderId="1" xfId="1" applyFont="1" applyFill="1" applyBorder="1" applyAlignment="1">
      <alignment horizontal="center"/>
    </xf>
    <xf numFmtId="0" fontId="21" fillId="0" borderId="0" xfId="1" applyFont="1" applyFill="1" applyBorder="1" applyAlignment="1">
      <alignment horizontal="center"/>
    </xf>
    <xf numFmtId="164" fontId="20" fillId="0" borderId="0" xfId="0" applyNumberFormat="1" applyFont="1" applyFill="1" applyBorder="1" applyAlignment="1">
      <alignment horizontal="center"/>
    </xf>
    <xf numFmtId="0" fontId="22" fillId="0" borderId="0" xfId="1" applyFont="1" applyFill="1" applyBorder="1" applyAlignment="1">
      <alignment horizontal="center"/>
    </xf>
    <xf numFmtId="0" fontId="20"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Border="1" applyAlignment="1" applyProtection="1">
      <alignment horizontal="center"/>
      <protection locked="0"/>
    </xf>
    <xf numFmtId="0" fontId="20" fillId="0" borderId="0" xfId="1" applyFont="1" applyFill="1" applyBorder="1" applyAlignment="1">
      <alignment horizontal="center"/>
    </xf>
    <xf numFmtId="0" fontId="20" fillId="0" borderId="0" xfId="0" applyFont="1" applyFill="1" applyBorder="1" applyAlignment="1" applyProtection="1">
      <alignment horizontal="center"/>
      <protection locked="0"/>
    </xf>
    <xf numFmtId="0" fontId="20" fillId="0" borderId="1" xfId="0" applyFont="1" applyFill="1" applyBorder="1" applyAlignment="1" applyProtection="1">
      <alignment horizontal="center"/>
      <protection locked="0"/>
    </xf>
    <xf numFmtId="164" fontId="20" fillId="0" borderId="3" xfId="0" applyNumberFormat="1" applyFont="1" applyBorder="1" applyAlignment="1">
      <alignment horizontal="center"/>
    </xf>
    <xf numFmtId="164" fontId="20" fillId="0" borderId="1" xfId="0" applyNumberFormat="1" applyFont="1" applyFill="1" applyBorder="1" applyAlignment="1">
      <alignment horizontal="center"/>
    </xf>
    <xf numFmtId="164" fontId="20" fillId="0" borderId="1" xfId="0" applyNumberFormat="1" applyFont="1" applyBorder="1" applyAlignment="1">
      <alignment horizontal="center"/>
    </xf>
    <xf numFmtId="164" fontId="20" fillId="0" borderId="1" xfId="0" applyNumberFormat="1" applyFont="1" applyBorder="1" applyAlignment="1" applyProtection="1">
      <alignment horizontal="center"/>
      <protection locked="0"/>
    </xf>
    <xf numFmtId="164" fontId="20" fillId="7" borderId="1" xfId="0" applyNumberFormat="1" applyFont="1" applyFill="1" applyBorder="1" applyAlignment="1">
      <alignment horizontal="center"/>
    </xf>
    <xf numFmtId="0" fontId="5" fillId="0" borderId="1" xfId="4" applyFont="1" applyBorder="1" applyAlignment="1">
      <alignment horizontal="center"/>
    </xf>
    <xf numFmtId="164" fontId="20" fillId="0" borderId="1" xfId="4" applyNumberFormat="1" applyFont="1" applyBorder="1" applyAlignment="1">
      <alignment horizontal="center"/>
    </xf>
    <xf numFmtId="164" fontId="20" fillId="0" borderId="1" xfId="0" applyNumberFormat="1" applyFont="1" applyFill="1" applyBorder="1" applyAlignment="1" applyProtection="1">
      <alignment horizontal="center"/>
      <protection locked="0"/>
    </xf>
    <xf numFmtId="164" fontId="20" fillId="3" borderId="1" xfId="0" applyNumberFormat="1" applyFont="1" applyFill="1" applyBorder="1" applyAlignment="1" applyProtection="1">
      <alignment horizontal="center"/>
      <protection locked="0"/>
    </xf>
    <xf numFmtId="164" fontId="20" fillId="7" borderId="0" xfId="0" applyNumberFormat="1" applyFont="1" applyFill="1" applyBorder="1" applyAlignment="1">
      <alignment horizontal="center"/>
    </xf>
    <xf numFmtId="0" fontId="5" fillId="0" borderId="0" xfId="4" applyFont="1"/>
    <xf numFmtId="0" fontId="20" fillId="0" borderId="1" xfId="4" applyFont="1" applyBorder="1" applyAlignment="1">
      <alignment horizontal="center"/>
    </xf>
    <xf numFmtId="164" fontId="20" fillId="0" borderId="0" xfId="0" applyNumberFormat="1" applyFont="1" applyBorder="1" applyAlignment="1">
      <alignment horizontal="center"/>
    </xf>
    <xf numFmtId="0" fontId="20" fillId="0" borderId="0" xfId="0" applyFont="1" applyBorder="1"/>
    <xf numFmtId="0" fontId="20" fillId="0" borderId="0" xfId="0" applyFont="1"/>
    <xf numFmtId="0" fontId="20" fillId="0" borderId="0" xfId="0" applyFont="1" applyBorder="1" applyProtection="1">
      <protection locked="0"/>
    </xf>
    <xf numFmtId="0" fontId="5" fillId="0" borderId="0" xfId="0" applyFont="1"/>
    <xf numFmtId="0" fontId="20" fillId="0" borderId="0" xfId="0" applyFont="1" applyAlignment="1">
      <alignment horizontal="center"/>
    </xf>
    <xf numFmtId="0" fontId="20" fillId="0" borderId="0" xfId="4" applyFont="1" applyAlignment="1">
      <alignment horizontal="center"/>
    </xf>
    <xf numFmtId="1" fontId="20" fillId="0" borderId="1" xfId="0" applyNumberFormat="1" applyFont="1" applyBorder="1" applyAlignment="1">
      <alignment horizontal="center"/>
    </xf>
    <xf numFmtId="1" fontId="20" fillId="0" borderId="0" xfId="0" applyNumberFormat="1" applyFont="1" applyBorder="1" applyAlignment="1">
      <alignment horizontal="center"/>
    </xf>
    <xf numFmtId="164" fontId="20" fillId="0" borderId="0" xfId="0" applyNumberFormat="1" applyFont="1" applyAlignment="1">
      <alignment horizontal="center"/>
    </xf>
    <xf numFmtId="164" fontId="20" fillId="0" borderId="0" xfId="0" applyNumberFormat="1" applyFont="1" applyBorder="1" applyAlignment="1" applyProtection="1">
      <alignment horizontal="center"/>
      <protection locked="0"/>
    </xf>
    <xf numFmtId="0" fontId="20" fillId="7" borderId="0" xfId="0" applyFont="1" applyFill="1"/>
    <xf numFmtId="164" fontId="20" fillId="0" borderId="0" xfId="4" applyNumberFormat="1" applyFont="1" applyAlignment="1">
      <alignment horizontal="center"/>
    </xf>
    <xf numFmtId="1" fontId="20" fillId="0" borderId="2" xfId="0" applyNumberFormat="1" applyFont="1" applyBorder="1" applyAlignment="1">
      <alignment horizontal="center"/>
    </xf>
    <xf numFmtId="164" fontId="20" fillId="7" borderId="8" xfId="0" applyNumberFormat="1" applyFont="1" applyFill="1" applyBorder="1" applyAlignment="1">
      <alignment horizontal="center"/>
    </xf>
    <xf numFmtId="164" fontId="20" fillId="0" borderId="2" xfId="0" applyNumberFormat="1" applyFont="1" applyBorder="1" applyAlignment="1">
      <alignment horizontal="center"/>
    </xf>
    <xf numFmtId="0" fontId="20" fillId="0" borderId="0" xfId="4" applyFont="1" applyBorder="1" applyAlignment="1">
      <alignment horizontal="center"/>
    </xf>
    <xf numFmtId="0" fontId="20" fillId="7" borderId="1" xfId="0" applyFont="1" applyFill="1" applyBorder="1" applyAlignment="1">
      <alignment horizontal="center"/>
    </xf>
    <xf numFmtId="1" fontId="20" fillId="0" borderId="1" xfId="0" applyNumberFormat="1" applyFont="1" applyFill="1" applyBorder="1" applyAlignment="1">
      <alignment horizontal="center"/>
    </xf>
    <xf numFmtId="0" fontId="20" fillId="0" borderId="1" xfId="0" applyFont="1" applyBorder="1" applyAlignment="1" applyProtection="1">
      <alignment horizontal="center"/>
      <protection locked="0"/>
    </xf>
    <xf numFmtId="1" fontId="20" fillId="7" borderId="1" xfId="0" applyNumberFormat="1" applyFont="1" applyFill="1" applyBorder="1" applyAlignment="1">
      <alignment horizontal="center"/>
    </xf>
    <xf numFmtId="1" fontId="20" fillId="0" borderId="3" xfId="0" applyNumberFormat="1" applyFont="1" applyBorder="1" applyAlignment="1">
      <alignment horizontal="center"/>
    </xf>
    <xf numFmtId="0" fontId="20" fillId="7" borderId="1" xfId="0" applyFont="1" applyFill="1" applyBorder="1" applyAlignment="1">
      <alignment horizontal="center" vertical="center"/>
    </xf>
    <xf numFmtId="164" fontId="20" fillId="0" borderId="0" xfId="0" applyNumberFormat="1" applyFont="1" applyBorder="1"/>
    <xf numFmtId="0" fontId="7" fillId="0" borderId="1" xfId="0" applyFont="1" applyBorder="1"/>
    <xf numFmtId="0" fontId="20" fillId="0" borderId="3" xfId="0" applyFont="1" applyBorder="1" applyAlignment="1">
      <alignment horizontal="center"/>
    </xf>
    <xf numFmtId="0" fontId="20" fillId="0" borderId="4" xfId="0" applyFont="1" applyBorder="1" applyAlignment="1" applyProtection="1">
      <alignment horizontal="center"/>
      <protection locked="0"/>
    </xf>
    <xf numFmtId="0" fontId="20" fillId="0" borderId="0" xfId="0" applyFont="1" applyFill="1" applyAlignment="1">
      <alignment horizontal="center"/>
    </xf>
    <xf numFmtId="0" fontId="20" fillId="0" borderId="5" xfId="0" applyFont="1" applyFill="1" applyBorder="1" applyAlignment="1">
      <alignment horizontal="center"/>
    </xf>
    <xf numFmtId="0" fontId="20" fillId="0" borderId="0" xfId="4" applyFont="1"/>
    <xf numFmtId="1" fontId="20" fillId="0" borderId="0" xfId="0" applyNumberFormat="1" applyFont="1" applyFill="1" applyBorder="1" applyAlignment="1">
      <alignment horizontal="center"/>
    </xf>
    <xf numFmtId="164" fontId="20" fillId="0" borderId="3" xfId="0" applyNumberFormat="1" applyFont="1" applyBorder="1" applyAlignment="1">
      <alignment horizontal="center" vertical="center"/>
    </xf>
    <xf numFmtId="164" fontId="20" fillId="0" borderId="1" xfId="0" applyNumberFormat="1" applyFont="1" applyFill="1" applyBorder="1" applyAlignment="1">
      <alignment horizontal="center" vertical="center"/>
    </xf>
    <xf numFmtId="164" fontId="20" fillId="0" borderId="3"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164" fontId="20" fillId="0" borderId="1" xfId="0" applyNumberFormat="1" applyFont="1" applyBorder="1" applyAlignment="1" applyProtection="1">
      <alignment horizontal="center" vertical="center"/>
      <protection locked="0"/>
    </xf>
    <xf numFmtId="164" fontId="20" fillId="7" borderId="1" xfId="0" applyNumberFormat="1" applyFont="1" applyFill="1" applyBorder="1" applyAlignment="1">
      <alignment horizontal="center" vertical="center"/>
    </xf>
    <xf numFmtId="164" fontId="20" fillId="0" borderId="1" xfId="4"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0" fillId="0" borderId="1" xfId="0" applyFont="1" applyFill="1" applyBorder="1" applyAlignment="1">
      <alignment horizontal="center" vertical="center"/>
    </xf>
    <xf numFmtId="0" fontId="2" fillId="0" borderId="0" xfId="0" applyFont="1" applyAlignment="1">
      <alignment horizontal="center" vertical="center"/>
    </xf>
    <xf numFmtId="0" fontId="20" fillId="0" borderId="2" xfId="4" applyFont="1" applyBorder="1" applyAlignment="1">
      <alignment horizontal="center" vertical="center"/>
    </xf>
    <xf numFmtId="0" fontId="2" fillId="0" borderId="0" xfId="0" applyFont="1" applyBorder="1" applyAlignment="1">
      <alignment horizontal="left" vertical="center"/>
    </xf>
    <xf numFmtId="0" fontId="8" fillId="0" borderId="0" xfId="0" applyFont="1" applyBorder="1" applyAlignment="1">
      <alignment horizontal="center"/>
    </xf>
    <xf numFmtId="0" fontId="10" fillId="0" borderId="1" xfId="0" applyFont="1" applyFill="1" applyBorder="1" applyAlignment="1">
      <alignment horizontal="center"/>
    </xf>
    <xf numFmtId="0" fontId="1" fillId="0" borderId="0" xfId="0" applyFont="1"/>
    <xf numFmtId="0" fontId="7" fillId="0" borderId="0" xfId="0" applyFont="1" applyAlignment="1">
      <alignment horizontal="left" vertical="top" wrapText="1"/>
    </xf>
    <xf numFmtId="0" fontId="1" fillId="0" borderId="0" xfId="0" applyFont="1" applyAlignment="1">
      <alignment horizontal="left" vertical="top" wrapText="1"/>
    </xf>
    <xf numFmtId="0" fontId="7" fillId="0" borderId="0" xfId="0" applyFont="1"/>
    <xf numFmtId="0" fontId="1" fillId="0" borderId="0" xfId="0" applyFont="1" applyAlignment="1">
      <alignment wrapText="1"/>
    </xf>
  </cellXfs>
  <cellStyles count="5">
    <cellStyle name="Normal" xfId="0" builtinId="0"/>
    <cellStyle name="Normal 2" xfId="2"/>
    <cellStyle name="Normal 3" xfId="4"/>
    <cellStyle name="Normal_BRS Contractor Annual Report" xfId="3"/>
    <cellStyle name="Normal_Sheet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tabSelected="1" workbookViewId="0">
      <selection activeCell="N19" sqref="N19"/>
    </sheetView>
  </sheetViews>
  <sheetFormatPr defaultRowHeight="15.5" x14ac:dyDescent="0.35"/>
  <cols>
    <col min="9" max="9" width="19.25" customWidth="1"/>
  </cols>
  <sheetData>
    <row r="1" spans="1:24" x14ac:dyDescent="0.35">
      <c r="A1" s="35" t="s">
        <v>131</v>
      </c>
      <c r="B1" s="35"/>
      <c r="C1" s="35"/>
      <c r="D1" s="35"/>
    </row>
    <row r="3" spans="1:24" x14ac:dyDescent="0.35">
      <c r="A3" s="221" t="s">
        <v>132</v>
      </c>
      <c r="B3" s="221"/>
      <c r="C3" s="221"/>
      <c r="D3" s="221"/>
      <c r="E3" s="221"/>
      <c r="F3" s="221"/>
      <c r="G3" s="221"/>
      <c r="H3" s="221"/>
      <c r="I3" s="221"/>
      <c r="J3" s="76"/>
    </row>
    <row r="4" spans="1:24" x14ac:dyDescent="0.35">
      <c r="A4" s="76"/>
      <c r="B4" s="76"/>
      <c r="C4" s="76"/>
      <c r="D4" s="76"/>
      <c r="E4" s="76"/>
      <c r="F4" s="76"/>
      <c r="G4" s="76"/>
      <c r="H4" s="76"/>
      <c r="I4" s="76"/>
      <c r="J4" s="76"/>
    </row>
    <row r="5" spans="1:24" x14ac:dyDescent="0.35">
      <c r="A5" s="35" t="s">
        <v>108</v>
      </c>
      <c r="B5" s="35"/>
      <c r="C5" s="35"/>
      <c r="D5" s="35"/>
      <c r="E5" s="76"/>
      <c r="F5" s="76"/>
      <c r="G5" s="76"/>
      <c r="H5" s="76"/>
      <c r="I5" s="76"/>
      <c r="J5" s="76"/>
    </row>
    <row r="6" spans="1:24" x14ac:dyDescent="0.35">
      <c r="A6" s="224" t="s">
        <v>43</v>
      </c>
      <c r="B6" s="224"/>
      <c r="C6" s="224"/>
      <c r="D6" s="224"/>
      <c r="E6" s="224"/>
      <c r="F6" s="224"/>
      <c r="G6" s="224"/>
      <c r="H6" s="224"/>
      <c r="I6" s="224"/>
      <c r="J6" s="76"/>
    </row>
    <row r="7" spans="1:24" ht="80.25" customHeight="1" x14ac:dyDescent="0.35">
      <c r="A7" s="223" t="s">
        <v>133</v>
      </c>
      <c r="B7" s="223"/>
      <c r="C7" s="223"/>
      <c r="D7" s="223"/>
      <c r="E7" s="223"/>
      <c r="F7" s="223"/>
      <c r="G7" s="223"/>
      <c r="H7" s="223"/>
      <c r="I7" s="223"/>
      <c r="J7" s="76"/>
    </row>
    <row r="8" spans="1:24" ht="32.25" customHeight="1" x14ac:dyDescent="0.35">
      <c r="A8" s="225" t="s">
        <v>109</v>
      </c>
      <c r="B8" s="225"/>
      <c r="C8" s="225"/>
      <c r="D8" s="225"/>
      <c r="E8" s="225"/>
      <c r="F8" s="225"/>
      <c r="G8" s="225"/>
      <c r="H8" s="225"/>
      <c r="I8" s="225"/>
      <c r="J8" s="76"/>
      <c r="P8" s="76"/>
      <c r="Q8" s="76"/>
      <c r="R8" s="76"/>
      <c r="S8" s="76"/>
      <c r="T8" s="76"/>
      <c r="U8" s="76"/>
      <c r="V8" s="76"/>
      <c r="W8" s="76"/>
      <c r="X8" s="76"/>
    </row>
    <row r="9" spans="1:24" x14ac:dyDescent="0.35">
      <c r="A9" s="76"/>
      <c r="B9" s="76"/>
      <c r="C9" s="76"/>
      <c r="D9" s="76"/>
      <c r="E9" s="76"/>
      <c r="F9" s="76"/>
      <c r="G9" s="76"/>
      <c r="H9" s="76"/>
      <c r="I9" s="76"/>
      <c r="J9" s="76"/>
      <c r="P9" s="76"/>
      <c r="Q9" s="76"/>
      <c r="R9" s="76"/>
      <c r="S9" s="76"/>
      <c r="T9" s="76"/>
      <c r="U9" s="76"/>
      <c r="V9" s="76"/>
      <c r="W9" s="76"/>
      <c r="X9" s="76"/>
    </row>
    <row r="10" spans="1:24" x14ac:dyDescent="0.35">
      <c r="A10" s="35" t="s">
        <v>17</v>
      </c>
      <c r="B10" s="35"/>
      <c r="C10" s="35"/>
      <c r="D10" s="76"/>
      <c r="E10" s="76"/>
      <c r="F10" s="76"/>
      <c r="G10" s="76"/>
      <c r="H10" s="76"/>
      <c r="I10" s="76"/>
      <c r="J10" s="76"/>
      <c r="P10" s="76"/>
      <c r="Q10" s="76"/>
      <c r="R10" s="76"/>
      <c r="S10" s="76"/>
      <c r="T10" s="76"/>
      <c r="U10" s="76"/>
      <c r="V10" s="76"/>
      <c r="W10" s="76"/>
      <c r="X10" s="76"/>
    </row>
    <row r="11" spans="1:24" ht="34.5" customHeight="1" x14ac:dyDescent="0.35">
      <c r="A11" s="225" t="s">
        <v>134</v>
      </c>
      <c r="B11" s="225"/>
      <c r="C11" s="225"/>
      <c r="D11" s="225"/>
      <c r="E11" s="225"/>
      <c r="F11" s="225"/>
      <c r="G11" s="225"/>
      <c r="H11" s="225"/>
      <c r="I11" s="225"/>
      <c r="J11" s="76"/>
      <c r="P11" s="76"/>
      <c r="Q11" s="76"/>
      <c r="R11" s="76"/>
      <c r="S11" s="76"/>
      <c r="T11" s="76"/>
      <c r="U11" s="76"/>
      <c r="V11" s="76"/>
      <c r="W11" s="76"/>
      <c r="X11" s="76"/>
    </row>
    <row r="12" spans="1:24" x14ac:dyDescent="0.35">
      <c r="A12" s="76"/>
      <c r="B12" s="76"/>
      <c r="C12" s="76"/>
      <c r="D12" s="76"/>
      <c r="E12" s="76"/>
      <c r="F12" s="76"/>
      <c r="G12" s="76"/>
      <c r="H12" s="76"/>
      <c r="I12" s="76"/>
      <c r="J12" s="76"/>
    </row>
    <row r="13" spans="1:24" x14ac:dyDescent="0.35">
      <c r="A13" s="35" t="s">
        <v>44</v>
      </c>
      <c r="B13" s="35"/>
      <c r="C13" s="35"/>
      <c r="D13" s="76"/>
      <c r="E13" s="76"/>
      <c r="F13" s="76"/>
      <c r="G13" s="76"/>
      <c r="H13" s="76"/>
      <c r="I13" s="76"/>
      <c r="J13" s="76"/>
    </row>
    <row r="14" spans="1:24" ht="33" customHeight="1" x14ac:dyDescent="0.35">
      <c r="A14" s="223" t="s">
        <v>135</v>
      </c>
      <c r="B14" s="223"/>
      <c r="C14" s="223"/>
      <c r="D14" s="223"/>
      <c r="E14" s="223"/>
      <c r="F14" s="223"/>
      <c r="G14" s="223"/>
      <c r="H14" s="223"/>
      <c r="I14" s="223"/>
      <c r="J14" s="76"/>
    </row>
    <row r="15" spans="1:24" x14ac:dyDescent="0.35">
      <c r="A15" s="76"/>
      <c r="B15" s="76"/>
      <c r="C15" s="76"/>
      <c r="D15" s="76"/>
      <c r="E15" s="76"/>
      <c r="F15" s="76"/>
      <c r="G15" s="76"/>
      <c r="H15" s="76"/>
      <c r="I15" s="76"/>
      <c r="J15" s="76"/>
    </row>
    <row r="16" spans="1:24" x14ac:dyDescent="0.35">
      <c r="A16" s="35" t="s">
        <v>45</v>
      </c>
      <c r="B16" s="35"/>
      <c r="C16" s="76"/>
      <c r="D16" s="76"/>
      <c r="E16" s="76"/>
      <c r="F16" s="76"/>
      <c r="G16" s="76"/>
      <c r="H16" s="76"/>
      <c r="I16" s="76"/>
      <c r="J16" s="76"/>
    </row>
    <row r="17" spans="1:10" ht="66.75" customHeight="1" x14ac:dyDescent="0.35">
      <c r="A17" s="223" t="s">
        <v>136</v>
      </c>
      <c r="B17" s="223"/>
      <c r="C17" s="223"/>
      <c r="D17" s="223"/>
      <c r="E17" s="223"/>
      <c r="F17" s="223"/>
      <c r="G17" s="223"/>
      <c r="H17" s="223"/>
      <c r="I17" s="223"/>
      <c r="J17" s="76"/>
    </row>
    <row r="18" spans="1:10" s="111" customFormat="1" x14ac:dyDescent="0.35">
      <c r="A18" s="110"/>
      <c r="B18" s="110"/>
      <c r="C18" s="110"/>
      <c r="D18" s="110"/>
      <c r="E18" s="110"/>
      <c r="F18" s="110"/>
      <c r="G18" s="110" t="s">
        <v>42</v>
      </c>
      <c r="H18" s="110"/>
      <c r="I18" s="110"/>
      <c r="J18" s="110"/>
    </row>
    <row r="19" spans="1:10" ht="66" customHeight="1" x14ac:dyDescent="0.35">
      <c r="A19" s="222" t="s">
        <v>114</v>
      </c>
      <c r="B19" s="222"/>
      <c r="C19" s="222"/>
      <c r="D19" s="222"/>
      <c r="E19" s="222"/>
      <c r="F19" s="222"/>
      <c r="G19" s="222"/>
      <c r="H19" s="222"/>
      <c r="I19" s="222"/>
      <c r="J19" s="76"/>
    </row>
    <row r="20" spans="1:10" x14ac:dyDescent="0.35">
      <c r="A20" s="76"/>
      <c r="B20" s="76"/>
      <c r="C20" s="76"/>
      <c r="D20" s="76"/>
      <c r="E20" s="76"/>
      <c r="F20" s="76"/>
      <c r="G20" s="76"/>
      <c r="H20" s="76"/>
      <c r="I20" s="76"/>
      <c r="J20" s="76"/>
    </row>
    <row r="21" spans="1:10" x14ac:dyDescent="0.35">
      <c r="A21" s="76"/>
      <c r="B21" s="76"/>
      <c r="C21" s="76"/>
      <c r="D21" s="76"/>
      <c r="E21" s="76"/>
      <c r="F21" s="76"/>
      <c r="G21" s="76"/>
      <c r="H21" s="76"/>
      <c r="I21" s="76"/>
      <c r="J21" s="76"/>
    </row>
    <row r="22" spans="1:10" x14ac:dyDescent="0.35">
      <c r="A22" s="76"/>
      <c r="B22" s="76"/>
      <c r="C22" s="76"/>
      <c r="D22" s="76"/>
      <c r="E22" s="76"/>
      <c r="F22" s="76"/>
      <c r="G22" s="76"/>
      <c r="H22" s="76"/>
      <c r="I22" s="76"/>
      <c r="J22" s="76"/>
    </row>
    <row r="23" spans="1:10" x14ac:dyDescent="0.35">
      <c r="A23" s="76"/>
      <c r="B23" s="76"/>
      <c r="C23" s="76"/>
      <c r="D23" s="76"/>
      <c r="E23" s="76"/>
      <c r="F23" s="76"/>
      <c r="G23" s="76"/>
      <c r="H23" s="76"/>
      <c r="I23" s="76"/>
      <c r="J23" s="76"/>
    </row>
  </sheetData>
  <mergeCells count="8">
    <mergeCell ref="A3:I3"/>
    <mergeCell ref="A19:I19"/>
    <mergeCell ref="A17:I17"/>
    <mergeCell ref="A6:I6"/>
    <mergeCell ref="A7:I7"/>
    <mergeCell ref="A8:I8"/>
    <mergeCell ref="A11:I11"/>
    <mergeCell ref="A14:I14"/>
  </mergeCells>
  <phoneticPr fontId="3" type="noConversion"/>
  <pageMargins left="0.25" right="0.2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16" workbookViewId="0">
      <selection activeCell="B43" sqref="B43"/>
    </sheetView>
  </sheetViews>
  <sheetFormatPr defaultRowHeight="15.5" x14ac:dyDescent="0.35"/>
  <cols>
    <col min="1" max="1" width="4.58203125" customWidth="1"/>
    <col min="2" max="2" width="40" customWidth="1"/>
    <col min="3" max="3" width="11.58203125" style="87" customWidth="1"/>
    <col min="4" max="4" width="8.08203125" style="87" customWidth="1"/>
    <col min="5" max="5" width="8.83203125" customWidth="1"/>
    <col min="6" max="6" width="7.33203125" customWidth="1"/>
    <col min="7" max="7" width="10.25" customWidth="1"/>
    <col min="8" max="8" width="0" style="87" hidden="1" customWidth="1"/>
  </cols>
  <sheetData>
    <row r="1" spans="1:8" ht="39.5" x14ac:dyDescent="0.35">
      <c r="A1" s="90" t="s">
        <v>60</v>
      </c>
      <c r="B1" s="90" t="s">
        <v>61</v>
      </c>
      <c r="C1" s="90" t="s">
        <v>75</v>
      </c>
      <c r="D1" s="101" t="s">
        <v>90</v>
      </c>
      <c r="E1" s="97" t="s">
        <v>96</v>
      </c>
      <c r="F1" s="97" t="s">
        <v>97</v>
      </c>
      <c r="G1" s="97" t="s">
        <v>110</v>
      </c>
    </row>
    <row r="2" spans="1:8" x14ac:dyDescent="0.35">
      <c r="A2" s="102">
        <v>1</v>
      </c>
      <c r="B2" s="103" t="s">
        <v>101</v>
      </c>
      <c r="C2" s="102">
        <v>1038190</v>
      </c>
      <c r="D2" s="102">
        <v>1</v>
      </c>
      <c r="E2" s="102" t="s">
        <v>98</v>
      </c>
      <c r="F2" s="102" t="s">
        <v>98</v>
      </c>
      <c r="G2" s="102"/>
      <c r="H2" s="87" t="str">
        <f t="shared" ref="H2:H13" si="0">IF(F2="","0","1")</f>
        <v>1</v>
      </c>
    </row>
    <row r="3" spans="1:8" x14ac:dyDescent="0.35">
      <c r="A3" s="78">
        <v>1</v>
      </c>
      <c r="B3" s="79" t="s">
        <v>62</v>
      </c>
      <c r="C3" s="78">
        <v>300177</v>
      </c>
      <c r="D3" s="89">
        <v>2</v>
      </c>
      <c r="E3" s="98"/>
      <c r="F3" s="99" t="s">
        <v>98</v>
      </c>
      <c r="G3" s="98"/>
      <c r="H3" s="87" t="str">
        <f t="shared" si="0"/>
        <v>1</v>
      </c>
    </row>
    <row r="4" spans="1:8" x14ac:dyDescent="0.35">
      <c r="A4" s="80">
        <v>1</v>
      </c>
      <c r="B4" s="81" t="s">
        <v>76</v>
      </c>
      <c r="C4" s="80">
        <v>441962</v>
      </c>
      <c r="D4" s="89">
        <v>3</v>
      </c>
      <c r="E4" s="98"/>
      <c r="F4" s="99" t="s">
        <v>98</v>
      </c>
      <c r="G4" s="100"/>
      <c r="H4" s="87" t="str">
        <f t="shared" si="0"/>
        <v>1</v>
      </c>
    </row>
    <row r="5" spans="1:8" x14ac:dyDescent="0.35">
      <c r="A5" s="80">
        <v>1</v>
      </c>
      <c r="B5" s="81" t="s">
        <v>63</v>
      </c>
      <c r="C5" s="80">
        <v>301720</v>
      </c>
      <c r="D5" s="89">
        <v>4</v>
      </c>
      <c r="E5" s="98"/>
      <c r="F5" s="99" t="s">
        <v>98</v>
      </c>
      <c r="G5" s="98"/>
      <c r="H5" s="87" t="str">
        <f t="shared" si="0"/>
        <v>1</v>
      </c>
    </row>
    <row r="6" spans="1:8" x14ac:dyDescent="0.35">
      <c r="A6" s="78">
        <v>1</v>
      </c>
      <c r="B6" s="79" t="s">
        <v>64</v>
      </c>
      <c r="C6" s="78">
        <v>16843</v>
      </c>
      <c r="D6" s="89">
        <v>5</v>
      </c>
      <c r="E6" s="98"/>
      <c r="F6" s="99" t="s">
        <v>98</v>
      </c>
      <c r="G6" s="100"/>
      <c r="H6" s="87" t="str">
        <f t="shared" si="0"/>
        <v>1</v>
      </c>
    </row>
    <row r="7" spans="1:8" x14ac:dyDescent="0.35">
      <c r="A7" s="78">
        <v>1</v>
      </c>
      <c r="B7" s="79" t="s">
        <v>112</v>
      </c>
      <c r="C7" s="88">
        <v>324122</v>
      </c>
      <c r="D7" s="89">
        <v>6</v>
      </c>
      <c r="E7" s="98"/>
      <c r="F7" s="99" t="s">
        <v>98</v>
      </c>
      <c r="G7" s="98"/>
      <c r="H7" s="87" t="str">
        <f t="shared" si="0"/>
        <v>1</v>
      </c>
    </row>
    <row r="8" spans="1:8" x14ac:dyDescent="0.35">
      <c r="A8" s="78">
        <v>1</v>
      </c>
      <c r="B8" s="79" t="s">
        <v>65</v>
      </c>
      <c r="C8" s="78">
        <v>220573</v>
      </c>
      <c r="D8" s="89">
        <v>7</v>
      </c>
      <c r="E8" s="98"/>
      <c r="F8" s="99" t="s">
        <v>98</v>
      </c>
      <c r="G8" s="98"/>
      <c r="H8" s="87" t="str">
        <f t="shared" si="0"/>
        <v>1</v>
      </c>
    </row>
    <row r="9" spans="1:8" x14ac:dyDescent="0.35">
      <c r="A9" s="78">
        <v>1</v>
      </c>
      <c r="B9" s="79" t="s">
        <v>77</v>
      </c>
      <c r="C9" s="78">
        <v>143075</v>
      </c>
      <c r="D9" s="89">
        <v>8</v>
      </c>
      <c r="E9" s="98"/>
      <c r="F9" s="99" t="s">
        <v>98</v>
      </c>
      <c r="G9" s="100">
        <f>((H6+H7+H8+H9+H10+H11+H2+H3+H4+H5+H12+H13)/12)</f>
        <v>1</v>
      </c>
      <c r="H9" s="87" t="str">
        <f t="shared" si="0"/>
        <v>1</v>
      </c>
    </row>
    <row r="10" spans="1:8" x14ac:dyDescent="0.35">
      <c r="A10" s="78">
        <v>1</v>
      </c>
      <c r="B10" s="79" t="s">
        <v>66</v>
      </c>
      <c r="C10" s="78">
        <v>388944</v>
      </c>
      <c r="D10" s="89">
        <v>9</v>
      </c>
      <c r="E10" s="98"/>
      <c r="F10" s="99" t="s">
        <v>98</v>
      </c>
      <c r="G10" s="98"/>
      <c r="H10" s="87" t="str">
        <f t="shared" si="0"/>
        <v>1</v>
      </c>
    </row>
    <row r="11" spans="1:8" x14ac:dyDescent="0.35">
      <c r="A11" s="78">
        <v>1</v>
      </c>
      <c r="B11" s="79" t="s">
        <v>117</v>
      </c>
      <c r="C11" s="88">
        <v>293925</v>
      </c>
      <c r="D11" s="89">
        <v>10</v>
      </c>
      <c r="E11" s="98"/>
      <c r="F11" s="99" t="s">
        <v>98</v>
      </c>
      <c r="G11" s="98"/>
      <c r="H11" s="87" t="str">
        <f t="shared" si="0"/>
        <v>1</v>
      </c>
    </row>
    <row r="12" spans="1:8" x14ac:dyDescent="0.35">
      <c r="A12" s="78">
        <v>1</v>
      </c>
      <c r="B12" s="79" t="s">
        <v>99</v>
      </c>
      <c r="C12" s="88">
        <v>1013233</v>
      </c>
      <c r="D12" s="89">
        <v>11</v>
      </c>
      <c r="E12" s="98"/>
      <c r="F12" s="99" t="s">
        <v>98</v>
      </c>
      <c r="G12" s="100"/>
      <c r="H12" s="87" t="str">
        <f t="shared" si="0"/>
        <v>1</v>
      </c>
    </row>
    <row r="13" spans="1:8" x14ac:dyDescent="0.35">
      <c r="A13" s="78">
        <v>1</v>
      </c>
      <c r="B13" s="79" t="s">
        <v>67</v>
      </c>
      <c r="C13" s="78">
        <v>109784</v>
      </c>
      <c r="D13" s="89">
        <v>12</v>
      </c>
      <c r="E13" s="98"/>
      <c r="F13" s="99" t="s">
        <v>98</v>
      </c>
      <c r="G13" s="98"/>
      <c r="H13" s="87" t="str">
        <f t="shared" si="0"/>
        <v>1</v>
      </c>
    </row>
    <row r="14" spans="1:8" x14ac:dyDescent="0.35">
      <c r="A14" s="82"/>
      <c r="B14" s="83"/>
      <c r="C14" s="82"/>
      <c r="D14" s="82"/>
      <c r="E14" s="82"/>
      <c r="F14" s="82"/>
      <c r="G14" s="82"/>
    </row>
    <row r="15" spans="1:8" x14ac:dyDescent="0.35">
      <c r="A15" s="78">
        <v>2</v>
      </c>
      <c r="B15" s="79" t="s">
        <v>68</v>
      </c>
      <c r="C15" s="78">
        <v>258029</v>
      </c>
      <c r="D15" s="89">
        <v>13</v>
      </c>
      <c r="E15" s="98"/>
      <c r="F15" s="99" t="s">
        <v>98</v>
      </c>
      <c r="G15" s="98"/>
      <c r="H15" s="87" t="str">
        <f t="shared" ref="H15:H19" si="1">IF(F15="","0","1")</f>
        <v>1</v>
      </c>
    </row>
    <row r="16" spans="1:8" x14ac:dyDescent="0.35">
      <c r="A16" s="78">
        <v>2</v>
      </c>
      <c r="B16" s="79" t="s">
        <v>69</v>
      </c>
      <c r="C16" s="78">
        <v>311370</v>
      </c>
      <c r="D16" s="89">
        <v>14</v>
      </c>
      <c r="E16" s="98"/>
      <c r="F16" s="99" t="s">
        <v>98</v>
      </c>
      <c r="G16" s="98"/>
      <c r="H16" s="87" t="str">
        <f t="shared" si="1"/>
        <v>1</v>
      </c>
    </row>
    <row r="17" spans="1:8" x14ac:dyDescent="0.35">
      <c r="A17" s="78">
        <v>2</v>
      </c>
      <c r="B17" s="79" t="s">
        <v>78</v>
      </c>
      <c r="C17" s="78">
        <v>9545</v>
      </c>
      <c r="D17" s="89">
        <v>15</v>
      </c>
      <c r="E17" s="98"/>
      <c r="F17" s="99" t="s">
        <v>98</v>
      </c>
      <c r="G17" s="109"/>
      <c r="H17" s="87" t="str">
        <f t="shared" si="1"/>
        <v>1</v>
      </c>
    </row>
    <row r="18" spans="1:8" x14ac:dyDescent="0.35">
      <c r="A18" s="78">
        <v>2</v>
      </c>
      <c r="B18" s="79" t="s">
        <v>89</v>
      </c>
      <c r="C18" s="78">
        <v>162022</v>
      </c>
      <c r="D18" s="89">
        <v>16</v>
      </c>
      <c r="E18" s="98"/>
      <c r="F18" s="99" t="s">
        <v>98</v>
      </c>
      <c r="G18" s="100">
        <f>((H15+H16+H17+H18+H19+H20)/6)</f>
        <v>1</v>
      </c>
      <c r="H18" s="87" t="str">
        <f t="shared" si="1"/>
        <v>1</v>
      </c>
    </row>
    <row r="19" spans="1:8" x14ac:dyDescent="0.35">
      <c r="A19" s="80">
        <v>2</v>
      </c>
      <c r="B19" s="81" t="s">
        <v>79</v>
      </c>
      <c r="C19" s="80">
        <v>5497</v>
      </c>
      <c r="D19" s="89">
        <v>17</v>
      </c>
      <c r="E19" s="98"/>
      <c r="F19" s="99" t="s">
        <v>98</v>
      </c>
      <c r="G19" s="98"/>
      <c r="H19" s="87" t="str">
        <f t="shared" si="1"/>
        <v>1</v>
      </c>
    </row>
    <row r="20" spans="1:8" x14ac:dyDescent="0.35">
      <c r="A20" s="98">
        <v>2</v>
      </c>
      <c r="B20" s="106" t="s">
        <v>102</v>
      </c>
      <c r="C20" s="89">
        <v>787069</v>
      </c>
      <c r="D20" s="89">
        <v>18</v>
      </c>
      <c r="E20" s="98"/>
      <c r="F20" s="99" t="s">
        <v>98</v>
      </c>
      <c r="G20" s="100"/>
      <c r="H20" s="87" t="str">
        <f>IF(F20="","0","1")</f>
        <v>1</v>
      </c>
    </row>
    <row r="21" spans="1:8" x14ac:dyDescent="0.35">
      <c r="A21" s="82"/>
      <c r="B21" s="83"/>
      <c r="C21" s="82"/>
      <c r="D21" s="82"/>
      <c r="E21" s="82"/>
      <c r="F21" s="82"/>
      <c r="G21" s="82"/>
    </row>
    <row r="22" spans="1:8" x14ac:dyDescent="0.35">
      <c r="A22" s="78">
        <v>3</v>
      </c>
      <c r="B22" s="79" t="s">
        <v>80</v>
      </c>
      <c r="C22" s="80">
        <v>217423</v>
      </c>
      <c r="D22" s="89">
        <v>19</v>
      </c>
      <c r="E22" s="98"/>
      <c r="F22" s="99" t="s">
        <v>98</v>
      </c>
      <c r="G22" s="98"/>
      <c r="H22" s="87" t="str">
        <f t="shared" ref="H22:H28" si="2">IF(F22="","0","1")</f>
        <v>1</v>
      </c>
    </row>
    <row r="23" spans="1:8" x14ac:dyDescent="0.35">
      <c r="A23" s="78">
        <v>3</v>
      </c>
      <c r="B23" s="79" t="s">
        <v>70</v>
      </c>
      <c r="C23" s="78">
        <v>169624</v>
      </c>
      <c r="D23" s="89">
        <v>20</v>
      </c>
      <c r="E23" s="98"/>
      <c r="F23" s="99" t="s">
        <v>98</v>
      </c>
      <c r="G23" s="98"/>
      <c r="H23" s="87" t="str">
        <f t="shared" si="2"/>
        <v>1</v>
      </c>
    </row>
    <row r="24" spans="1:8" x14ac:dyDescent="0.35">
      <c r="A24" s="78">
        <v>3</v>
      </c>
      <c r="B24" s="84" t="s">
        <v>128</v>
      </c>
      <c r="C24" s="78">
        <v>148835</v>
      </c>
      <c r="D24" s="104">
        <v>21</v>
      </c>
      <c r="E24" s="105"/>
      <c r="F24" s="139" t="s">
        <v>98</v>
      </c>
      <c r="G24" s="100"/>
      <c r="H24" s="87" t="str">
        <f t="shared" si="2"/>
        <v>1</v>
      </c>
    </row>
    <row r="25" spans="1:8" x14ac:dyDescent="0.35">
      <c r="A25" s="78">
        <v>3</v>
      </c>
      <c r="B25" s="84" t="s">
        <v>81</v>
      </c>
      <c r="C25" s="78">
        <v>277941</v>
      </c>
      <c r="D25" s="89">
        <v>22</v>
      </c>
      <c r="E25" s="98"/>
      <c r="F25" s="99" t="s">
        <v>98</v>
      </c>
      <c r="G25" s="100">
        <f>((H22+H23+H24+H25+H26+H28+H27)/7)</f>
        <v>1</v>
      </c>
      <c r="H25" s="87" t="str">
        <f t="shared" si="2"/>
        <v>1</v>
      </c>
    </row>
    <row r="26" spans="1:8" x14ac:dyDescent="0.35">
      <c r="A26" s="78">
        <v>3</v>
      </c>
      <c r="B26" s="79" t="s">
        <v>82</v>
      </c>
      <c r="C26" s="78">
        <v>138451</v>
      </c>
      <c r="D26" s="89">
        <v>23</v>
      </c>
      <c r="E26" s="98"/>
      <c r="F26" s="99" t="s">
        <v>98</v>
      </c>
      <c r="G26" s="98"/>
      <c r="H26" s="87" t="str">
        <f t="shared" si="2"/>
        <v>1</v>
      </c>
    </row>
    <row r="27" spans="1:8" x14ac:dyDescent="0.35">
      <c r="A27" s="78">
        <v>3</v>
      </c>
      <c r="B27" s="79" t="s">
        <v>83</v>
      </c>
      <c r="C27" s="91">
        <v>661029</v>
      </c>
      <c r="D27" s="89">
        <v>24</v>
      </c>
      <c r="E27" s="98"/>
      <c r="F27" s="99" t="s">
        <v>98</v>
      </c>
      <c r="G27" s="98"/>
      <c r="H27" s="87" t="str">
        <f t="shared" si="2"/>
        <v>1</v>
      </c>
    </row>
    <row r="28" spans="1:8" x14ac:dyDescent="0.35">
      <c r="A28" s="78">
        <v>3</v>
      </c>
      <c r="B28" s="79" t="s">
        <v>118</v>
      </c>
      <c r="C28" s="91">
        <v>5370</v>
      </c>
      <c r="D28" s="89">
        <v>25</v>
      </c>
      <c r="E28" s="98"/>
      <c r="F28" s="99" t="s">
        <v>98</v>
      </c>
      <c r="G28" s="98"/>
      <c r="H28" s="87" t="str">
        <f t="shared" si="2"/>
        <v>1</v>
      </c>
    </row>
    <row r="29" spans="1:8" x14ac:dyDescent="0.35">
      <c r="A29" s="82"/>
      <c r="B29" s="83"/>
      <c r="C29" s="82"/>
      <c r="D29" s="82"/>
      <c r="E29" s="82"/>
      <c r="F29" s="82"/>
      <c r="G29" s="82"/>
    </row>
    <row r="30" spans="1:8" x14ac:dyDescent="0.35">
      <c r="A30" s="78">
        <v>4</v>
      </c>
      <c r="B30" s="79" t="s">
        <v>71</v>
      </c>
      <c r="C30" s="78">
        <v>8703</v>
      </c>
      <c r="D30" s="89">
        <v>26</v>
      </c>
      <c r="E30" s="98"/>
      <c r="F30" s="99" t="s">
        <v>98</v>
      </c>
      <c r="G30" s="98"/>
      <c r="H30" s="87" t="str">
        <f t="shared" ref="H30:H35" si="3">IF(F30="","0","1")</f>
        <v>1</v>
      </c>
    </row>
    <row r="31" spans="1:8" x14ac:dyDescent="0.35">
      <c r="A31" s="78">
        <v>4</v>
      </c>
      <c r="B31" s="79" t="s">
        <v>84</v>
      </c>
      <c r="C31" s="78">
        <v>213551</v>
      </c>
      <c r="D31" s="89">
        <v>27</v>
      </c>
      <c r="E31" s="99"/>
      <c r="F31" s="99" t="s">
        <v>98</v>
      </c>
      <c r="G31" s="98"/>
      <c r="H31" s="87" t="str">
        <f t="shared" si="3"/>
        <v>1</v>
      </c>
    </row>
    <row r="32" spans="1:8" x14ac:dyDescent="0.35">
      <c r="A32" s="78">
        <v>4</v>
      </c>
      <c r="B32" s="79"/>
      <c r="C32" s="78"/>
      <c r="D32" s="89">
        <v>28</v>
      </c>
      <c r="E32" s="99"/>
      <c r="F32" s="99"/>
      <c r="G32" s="98"/>
      <c r="H32" s="87" t="str">
        <f t="shared" si="3"/>
        <v>0</v>
      </c>
    </row>
    <row r="33" spans="1:8" x14ac:dyDescent="0.35">
      <c r="A33" s="78">
        <v>4</v>
      </c>
      <c r="B33" s="79" t="s">
        <v>92</v>
      </c>
      <c r="C33" s="78">
        <v>271278</v>
      </c>
      <c r="D33" s="89">
        <v>29</v>
      </c>
      <c r="E33" s="98"/>
      <c r="F33" s="99" t="s">
        <v>98</v>
      </c>
      <c r="G33" s="100">
        <f>((H30+H31+H33+H34+H35)/5)</f>
        <v>1</v>
      </c>
      <c r="H33" s="87" t="str">
        <f t="shared" si="3"/>
        <v>1</v>
      </c>
    </row>
    <row r="34" spans="1:8" x14ac:dyDescent="0.35">
      <c r="A34" s="78">
        <v>4</v>
      </c>
      <c r="B34" s="79" t="s">
        <v>91</v>
      </c>
      <c r="C34" s="78">
        <v>8955</v>
      </c>
      <c r="D34" s="89">
        <v>30</v>
      </c>
      <c r="E34" s="98"/>
      <c r="F34" s="99" t="s">
        <v>98</v>
      </c>
      <c r="G34" s="144"/>
      <c r="H34" s="87" t="str">
        <f t="shared" si="3"/>
        <v>1</v>
      </c>
    </row>
    <row r="35" spans="1:8" x14ac:dyDescent="0.35">
      <c r="A35" s="78">
        <v>4</v>
      </c>
      <c r="B35" s="79" t="s">
        <v>85</v>
      </c>
      <c r="C35" s="78">
        <v>19656</v>
      </c>
      <c r="D35" s="89">
        <v>31</v>
      </c>
      <c r="E35" s="98"/>
      <c r="F35" s="99" t="s">
        <v>98</v>
      </c>
      <c r="G35" s="98"/>
      <c r="H35" s="87" t="str">
        <f t="shared" si="3"/>
        <v>1</v>
      </c>
    </row>
    <row r="36" spans="1:8" x14ac:dyDescent="0.35">
      <c r="A36" s="82"/>
      <c r="B36" s="83"/>
      <c r="C36" s="82"/>
      <c r="D36" s="82"/>
      <c r="E36" s="82"/>
      <c r="F36" s="82"/>
      <c r="G36" s="82"/>
    </row>
    <row r="37" spans="1:8" x14ac:dyDescent="0.35">
      <c r="A37" s="78">
        <v>5</v>
      </c>
      <c r="B37" s="79" t="s">
        <v>72</v>
      </c>
      <c r="C37" s="78">
        <v>299368</v>
      </c>
      <c r="D37" s="89">
        <v>32</v>
      </c>
      <c r="E37" s="98"/>
      <c r="F37" s="98" t="s">
        <v>98</v>
      </c>
      <c r="G37" s="98"/>
      <c r="H37" s="87" t="str">
        <f t="shared" ref="H37:H43" si="4">IF(F37="","0","1")</f>
        <v>1</v>
      </c>
    </row>
    <row r="38" spans="1:8" x14ac:dyDescent="0.35">
      <c r="A38" s="80">
        <v>5</v>
      </c>
      <c r="B38" s="81" t="s">
        <v>86</v>
      </c>
      <c r="C38" s="80">
        <v>3290</v>
      </c>
      <c r="D38" s="89">
        <v>33</v>
      </c>
      <c r="E38" s="98"/>
      <c r="F38" s="99" t="s">
        <v>98</v>
      </c>
      <c r="G38" s="98"/>
      <c r="H38" s="87" t="str">
        <f t="shared" si="4"/>
        <v>1</v>
      </c>
    </row>
    <row r="39" spans="1:8" x14ac:dyDescent="0.35">
      <c r="A39" s="80">
        <v>5</v>
      </c>
      <c r="B39" s="81" t="s">
        <v>80</v>
      </c>
      <c r="C39" s="80">
        <v>217423</v>
      </c>
      <c r="D39" s="89">
        <v>34</v>
      </c>
      <c r="E39" s="98"/>
      <c r="F39" s="99" t="s">
        <v>98</v>
      </c>
      <c r="G39" s="109"/>
      <c r="H39" s="87" t="str">
        <f t="shared" si="4"/>
        <v>1</v>
      </c>
    </row>
    <row r="40" spans="1:8" x14ac:dyDescent="0.35">
      <c r="A40" s="78">
        <v>5</v>
      </c>
      <c r="B40" s="85" t="s">
        <v>87</v>
      </c>
      <c r="C40" s="78">
        <v>2879</v>
      </c>
      <c r="D40" s="89">
        <v>35</v>
      </c>
      <c r="E40" s="98"/>
      <c r="F40" s="99" t="s">
        <v>98</v>
      </c>
      <c r="G40" s="98"/>
      <c r="H40" s="87" t="str">
        <f t="shared" si="4"/>
        <v>1</v>
      </c>
    </row>
    <row r="41" spans="1:8" x14ac:dyDescent="0.35">
      <c r="A41" s="86">
        <v>5</v>
      </c>
      <c r="B41" s="81" t="s">
        <v>73</v>
      </c>
      <c r="C41" s="80">
        <v>5900</v>
      </c>
      <c r="D41" s="89">
        <v>36</v>
      </c>
      <c r="E41" s="98"/>
      <c r="F41" s="99" t="s">
        <v>98</v>
      </c>
      <c r="G41" s="100">
        <f>((H38+H39+H40+H41+H42+H43+H37)/7)</f>
        <v>1</v>
      </c>
      <c r="H41" s="87" t="str">
        <f t="shared" si="4"/>
        <v>1</v>
      </c>
    </row>
    <row r="42" spans="1:8" x14ac:dyDescent="0.35">
      <c r="A42" s="80">
        <v>5</v>
      </c>
      <c r="B42" s="81" t="s">
        <v>88</v>
      </c>
      <c r="C42" s="80">
        <v>297412</v>
      </c>
      <c r="D42" s="89">
        <v>37</v>
      </c>
      <c r="E42" s="98"/>
      <c r="F42" s="99" t="s">
        <v>98</v>
      </c>
      <c r="G42" s="98"/>
      <c r="H42" s="87" t="str">
        <f t="shared" si="4"/>
        <v>1</v>
      </c>
    </row>
    <row r="43" spans="1:8" x14ac:dyDescent="0.35">
      <c r="A43" s="80">
        <v>5</v>
      </c>
      <c r="B43" s="81" t="s">
        <v>129</v>
      </c>
      <c r="C43" s="80">
        <v>36881</v>
      </c>
      <c r="D43" s="89">
        <v>38</v>
      </c>
      <c r="E43" s="98"/>
      <c r="F43" s="99" t="s">
        <v>98</v>
      </c>
      <c r="G43" s="98"/>
      <c r="H43" s="87" t="str">
        <f t="shared" si="4"/>
        <v>1</v>
      </c>
    </row>
    <row r="44" spans="1:8" x14ac:dyDescent="0.35">
      <c r="A44" s="82"/>
      <c r="B44" s="83"/>
      <c r="C44" s="82"/>
      <c r="D44" s="82"/>
      <c r="E44" s="82"/>
      <c r="F44" s="82"/>
      <c r="G44" s="82"/>
    </row>
    <row r="45" spans="1:8" x14ac:dyDescent="0.35">
      <c r="A45" s="78">
        <v>6</v>
      </c>
      <c r="B45" s="79" t="s">
        <v>74</v>
      </c>
      <c r="C45" s="80">
        <v>172915</v>
      </c>
      <c r="D45" s="89">
        <v>39</v>
      </c>
      <c r="E45" s="98"/>
      <c r="F45" s="99" t="s">
        <v>98</v>
      </c>
      <c r="G45" s="98"/>
      <c r="H45" s="87" t="str">
        <f t="shared" ref="H45:H48" si="5">IF(F45="","0","1")</f>
        <v>1</v>
      </c>
    </row>
    <row r="46" spans="1:8" x14ac:dyDescent="0.35">
      <c r="A46" s="78">
        <v>6</v>
      </c>
      <c r="B46" s="79" t="s">
        <v>93</v>
      </c>
      <c r="C46" s="80">
        <v>158284</v>
      </c>
      <c r="D46" s="89">
        <v>40</v>
      </c>
      <c r="E46" s="98"/>
      <c r="F46" s="99" t="s">
        <v>98</v>
      </c>
      <c r="G46" s="100">
        <f>((H47+H45+H46+H48)/4)</f>
        <v>1</v>
      </c>
      <c r="H46" s="87" t="str">
        <f t="shared" si="5"/>
        <v>1</v>
      </c>
    </row>
    <row r="47" spans="1:8" x14ac:dyDescent="0.35">
      <c r="A47" s="78">
        <v>6</v>
      </c>
      <c r="B47" s="79" t="s">
        <v>100</v>
      </c>
      <c r="C47" s="80">
        <v>1027194</v>
      </c>
      <c r="D47" s="89">
        <v>41</v>
      </c>
      <c r="E47" s="98"/>
      <c r="F47" s="99" t="s">
        <v>98</v>
      </c>
      <c r="G47" s="100"/>
      <c r="H47" s="87" t="str">
        <f t="shared" si="5"/>
        <v>1</v>
      </c>
    </row>
    <row r="48" spans="1:8" x14ac:dyDescent="0.35">
      <c r="A48" s="78">
        <v>6</v>
      </c>
      <c r="B48" s="79" t="s">
        <v>89</v>
      </c>
      <c r="C48" s="80">
        <v>266538</v>
      </c>
      <c r="D48" s="89">
        <v>42</v>
      </c>
      <c r="E48" s="98"/>
      <c r="F48" s="99" t="s">
        <v>98</v>
      </c>
      <c r="G48" s="100"/>
      <c r="H48" s="87" t="str">
        <f t="shared" si="5"/>
        <v>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activeCell="D51" sqref="D51:D55"/>
    </sheetView>
  </sheetViews>
  <sheetFormatPr defaultRowHeight="15.5" x14ac:dyDescent="0.35"/>
  <cols>
    <col min="4" max="4" width="9.33203125" bestFit="1" customWidth="1"/>
  </cols>
  <sheetData>
    <row r="1" spans="1:10" x14ac:dyDescent="0.35">
      <c r="A1" s="36" t="s">
        <v>35</v>
      </c>
      <c r="B1" s="45"/>
      <c r="C1" s="45"/>
      <c r="D1" s="45"/>
      <c r="E1" s="45"/>
      <c r="F1" s="45" t="s">
        <v>46</v>
      </c>
      <c r="G1" s="45"/>
      <c r="H1" s="36" t="s">
        <v>116</v>
      </c>
      <c r="I1" s="33"/>
      <c r="J1" s="33"/>
    </row>
    <row r="2" spans="1:10" x14ac:dyDescent="0.35">
      <c r="A2" s="3"/>
      <c r="B2" s="3"/>
      <c r="C2" s="3"/>
      <c r="D2" s="3"/>
      <c r="E2" s="3"/>
      <c r="F2" s="3"/>
      <c r="G2" s="3"/>
      <c r="H2" s="3"/>
      <c r="I2" s="3"/>
      <c r="J2" s="3"/>
    </row>
    <row r="3" spans="1:10" x14ac:dyDescent="0.35">
      <c r="A3" s="46" t="s">
        <v>40</v>
      </c>
      <c r="B3" s="46"/>
      <c r="C3" s="3"/>
      <c r="D3" s="18" t="s">
        <v>38</v>
      </c>
      <c r="E3" s="116" t="s">
        <v>115</v>
      </c>
      <c r="F3" s="117" t="s">
        <v>115</v>
      </c>
      <c r="G3" s="116" t="s">
        <v>115</v>
      </c>
      <c r="H3" s="116" t="s">
        <v>115</v>
      </c>
      <c r="I3" s="116" t="s">
        <v>115</v>
      </c>
      <c r="J3" s="116" t="s">
        <v>115</v>
      </c>
    </row>
    <row r="4" spans="1:10" x14ac:dyDescent="0.35">
      <c r="A4" s="3" t="s">
        <v>36</v>
      </c>
      <c r="B4" s="3"/>
      <c r="C4" s="3"/>
      <c r="D4" s="31" t="s">
        <v>41</v>
      </c>
      <c r="E4" s="146">
        <v>1</v>
      </c>
      <c r="F4" s="182">
        <v>2</v>
      </c>
      <c r="G4" s="146">
        <v>3</v>
      </c>
      <c r="H4" s="146">
        <v>4</v>
      </c>
      <c r="I4" s="146">
        <v>5</v>
      </c>
      <c r="J4" s="146">
        <v>6</v>
      </c>
    </row>
    <row r="5" spans="1:10" x14ac:dyDescent="0.35">
      <c r="A5" s="3"/>
      <c r="B5" s="3"/>
      <c r="C5" s="3"/>
      <c r="D5" s="31"/>
      <c r="E5" s="146"/>
      <c r="F5" s="182"/>
      <c r="G5" s="146"/>
      <c r="H5" s="146"/>
      <c r="I5" s="146"/>
      <c r="J5" s="146"/>
    </row>
    <row r="6" spans="1:10" x14ac:dyDescent="0.35">
      <c r="A6" s="3" t="s">
        <v>47</v>
      </c>
      <c r="B6" s="3"/>
      <c r="C6" s="3"/>
      <c r="D6" s="27">
        <f>AVERAGE(E6:J6)</f>
        <v>14.008371587870643</v>
      </c>
      <c r="E6" s="165">
        <f>'Region 1'!D7</f>
        <v>22.181000000000004</v>
      </c>
      <c r="F6" s="165">
        <f>'Region 2'!D7</f>
        <v>22.020048309178748</v>
      </c>
      <c r="G6" s="165">
        <f>'Region 3'!D7</f>
        <v>10.608187218045114</v>
      </c>
      <c r="H6" s="165">
        <f>'Region 4'!D7</f>
        <v>11.440994</v>
      </c>
      <c r="I6" s="165">
        <f>'Region 5'!D7</f>
        <v>9.9999999999999982</v>
      </c>
      <c r="J6" s="165">
        <f>'Region 6'!D7</f>
        <v>7.8</v>
      </c>
    </row>
    <row r="7" spans="1:10" x14ac:dyDescent="0.35">
      <c r="A7" s="57"/>
      <c r="B7" s="57"/>
      <c r="C7" s="58"/>
      <c r="D7" s="27"/>
      <c r="E7" s="165"/>
      <c r="F7" s="165"/>
      <c r="G7" s="165"/>
      <c r="H7" s="165"/>
      <c r="I7" s="165"/>
      <c r="J7" s="165"/>
    </row>
    <row r="8" spans="1:10" x14ac:dyDescent="0.35">
      <c r="A8" s="46" t="s">
        <v>17</v>
      </c>
      <c r="B8" s="46"/>
      <c r="C8" s="46"/>
      <c r="D8" s="28"/>
      <c r="E8" s="198"/>
      <c r="F8" s="198"/>
      <c r="G8" s="175"/>
      <c r="H8" s="175"/>
      <c r="I8" s="175"/>
      <c r="J8" s="175"/>
    </row>
    <row r="9" spans="1:10" x14ac:dyDescent="0.35">
      <c r="A9" s="3" t="s">
        <v>0</v>
      </c>
      <c r="B9" s="3"/>
      <c r="C9" s="3"/>
      <c r="D9" s="27">
        <f t="shared" ref="D9:D25" si="0">AVERAGE(E9:CY9)</f>
        <v>-0.37337528604118991</v>
      </c>
      <c r="E9" s="165">
        <f>'Region 1'!D10</f>
        <v>-0.1283333333333333</v>
      </c>
      <c r="F9" s="166">
        <f>'Region 2'!D10</f>
        <v>-0.45797101449275357</v>
      </c>
      <c r="G9" s="165">
        <f>'Region 3'!D10</f>
        <v>-0.2289473684210527</v>
      </c>
      <c r="H9" s="165">
        <f>'Region 4'!D10</f>
        <v>-9.9999999999999978E-2</v>
      </c>
      <c r="I9" s="165">
        <f>'Region 5'!D10</f>
        <v>-0.45833333333333331</v>
      </c>
      <c r="J9" s="165">
        <f>'Region 6'!D10</f>
        <v>-0.8666666666666667</v>
      </c>
    </row>
    <row r="10" spans="1:10" x14ac:dyDescent="0.35">
      <c r="A10" s="3" t="s">
        <v>1</v>
      </c>
      <c r="B10" s="3"/>
      <c r="C10" s="3"/>
      <c r="D10" s="27">
        <f t="shared" si="0"/>
        <v>-0.39483455014347463</v>
      </c>
      <c r="E10" s="165">
        <f>'Region 1'!D11</f>
        <v>2.5000000000000015E-2</v>
      </c>
      <c r="F10" s="166">
        <f>'Region 2'!D11</f>
        <v>-0.48840579710144927</v>
      </c>
      <c r="G10" s="165">
        <f>'Region 3'!D11</f>
        <v>0.2093984962406015</v>
      </c>
      <c r="H10" s="165">
        <f>'Region 4'!D11</f>
        <v>-0.13999999999999996</v>
      </c>
      <c r="I10" s="165">
        <f>'Region 5'!D11</f>
        <v>-1.2083333333333333</v>
      </c>
      <c r="J10" s="165">
        <f>'Region 6'!D11</f>
        <v>-0.76666666666666661</v>
      </c>
    </row>
    <row r="11" spans="1:10" x14ac:dyDescent="0.35">
      <c r="A11" s="3" t="s">
        <v>2</v>
      </c>
      <c r="B11" s="3"/>
      <c r="C11" s="3"/>
      <c r="D11" s="27">
        <f t="shared" si="0"/>
        <v>-0.432345537757437</v>
      </c>
      <c r="E11" s="165">
        <f>'Region 1'!D12</f>
        <v>0.12666666666666665</v>
      </c>
      <c r="F11" s="166">
        <f>'Region 2'!D12</f>
        <v>-0.27898550724637677</v>
      </c>
      <c r="G11" s="165">
        <f>'Region 3'!D12</f>
        <v>-0.518421052631579</v>
      </c>
      <c r="H11" s="165">
        <f>'Region 4'!D12</f>
        <v>-0.33999999999999997</v>
      </c>
      <c r="I11" s="165">
        <f>'Region 5'!D12</f>
        <v>-0.48333333333333334</v>
      </c>
      <c r="J11" s="165">
        <f>'Region 6'!D12</f>
        <v>-1.0999999999999999</v>
      </c>
    </row>
    <row r="12" spans="1:10" x14ac:dyDescent="0.35">
      <c r="A12" s="3" t="s">
        <v>3</v>
      </c>
      <c r="B12" s="3"/>
      <c r="C12" s="3"/>
      <c r="D12" s="27">
        <f t="shared" si="0"/>
        <v>-0.72166866441465982</v>
      </c>
      <c r="E12" s="165">
        <f>'Region 1'!D13</f>
        <v>-0.35333333333333339</v>
      </c>
      <c r="F12" s="166">
        <f>'Region 2'!D13</f>
        <v>-0.75434782608695661</v>
      </c>
      <c r="G12" s="165">
        <f>'Region 3'!D14</f>
        <v>-0.33233082706766914</v>
      </c>
      <c r="H12" s="165">
        <f>'Region 4'!D13</f>
        <v>-0.53999999999999992</v>
      </c>
      <c r="I12" s="165">
        <f>'Region 5'!D13</f>
        <v>-1.0166666666666666</v>
      </c>
      <c r="J12" s="165">
        <f>'Region 6'!D13</f>
        <v>-1.3333333333333333</v>
      </c>
    </row>
    <row r="13" spans="1:10" x14ac:dyDescent="0.35">
      <c r="A13" s="3" t="s">
        <v>4</v>
      </c>
      <c r="B13" s="3"/>
      <c r="C13" s="3"/>
      <c r="D13" s="27">
        <f t="shared" si="0"/>
        <v>-0.58868557262722021</v>
      </c>
      <c r="E13" s="165">
        <f>'Region 1'!D14</f>
        <v>8.333333333333337E-2</v>
      </c>
      <c r="F13" s="166">
        <f>'Region 2'!D14</f>
        <v>-0.48478260869565221</v>
      </c>
      <c r="G13" s="165">
        <f>'Region 3'!D14</f>
        <v>-0.33233082706766914</v>
      </c>
      <c r="H13" s="165">
        <f>'Region 4'!D14</f>
        <v>-0.53999999999999992</v>
      </c>
      <c r="I13" s="165">
        <f>'Region 5'!D14</f>
        <v>-1.0916666666666666</v>
      </c>
      <c r="J13" s="165">
        <f>'Region 6'!D14</f>
        <v>-1.1666666666666667</v>
      </c>
    </row>
    <row r="14" spans="1:10" x14ac:dyDescent="0.35">
      <c r="A14" s="3" t="s">
        <v>5</v>
      </c>
      <c r="B14" s="3"/>
      <c r="C14" s="3"/>
      <c r="D14" s="27">
        <f t="shared" si="0"/>
        <v>-0.36194825832697686</v>
      </c>
      <c r="E14" s="165">
        <f>'Region 1'!D15</f>
        <v>-0.19333333333333333</v>
      </c>
      <c r="F14" s="166">
        <f>'Region 2'!D15</f>
        <v>-7.2463768115940219E-4</v>
      </c>
      <c r="G14" s="165">
        <f>'Region 3'!D15</f>
        <v>-0.15263157894736842</v>
      </c>
      <c r="H14" s="165">
        <f>'Region 4'!D15</f>
        <v>-0.4</v>
      </c>
      <c r="I14" s="165">
        <f>'Region 5'!D15</f>
        <v>-0.79166666666666663</v>
      </c>
      <c r="J14" s="165">
        <f>'Region 6'!D15</f>
        <v>-0.63333333333333341</v>
      </c>
    </row>
    <row r="15" spans="1:10" x14ac:dyDescent="0.35">
      <c r="A15" s="3" t="s">
        <v>6</v>
      </c>
      <c r="B15" s="3"/>
      <c r="C15" s="3"/>
      <c r="D15" s="27">
        <f t="shared" si="0"/>
        <v>-0.59183689901081216</v>
      </c>
      <c r="E15" s="165">
        <f>'Region 1'!D16</f>
        <v>0.15499999999999997</v>
      </c>
      <c r="F15" s="166">
        <f>'Region 2'!D16</f>
        <v>-0.4159420289855072</v>
      </c>
      <c r="G15" s="165">
        <f>'Region 3'!D16</f>
        <v>-0.16507936507936513</v>
      </c>
      <c r="H15" s="165">
        <f>'Region 4'!D16</f>
        <v>-0.3000000000000001</v>
      </c>
      <c r="I15" s="165">
        <f>'Region 5'!D16</f>
        <v>-1.5583333333333333</v>
      </c>
      <c r="J15" s="165">
        <f>'Region 6'!D16</f>
        <v>-1.2666666666666668</v>
      </c>
    </row>
    <row r="16" spans="1:10" x14ac:dyDescent="0.35">
      <c r="A16" s="3" t="s">
        <v>7</v>
      </c>
      <c r="B16" s="3"/>
      <c r="C16" s="3"/>
      <c r="D16" s="27">
        <f t="shared" si="0"/>
        <v>-0.64114652573462638</v>
      </c>
      <c r="E16" s="165">
        <f>'Region 1'!D17</f>
        <v>-7.4999999999999983E-2</v>
      </c>
      <c r="F16" s="166">
        <f>'Region 2'!D17</f>
        <v>-0.37101449275362319</v>
      </c>
      <c r="G16" s="165">
        <f>'Region 3'!D17</f>
        <v>-0.14586466165413534</v>
      </c>
      <c r="H16" s="165">
        <f>'Region 4'!D17</f>
        <v>-0.97999999999999987</v>
      </c>
      <c r="I16" s="165">
        <f>'Region 5'!D17</f>
        <v>-1.0416666666666667</v>
      </c>
      <c r="J16" s="165">
        <f>'Region 6'!D17</f>
        <v>-1.2333333333333334</v>
      </c>
    </row>
    <row r="17" spans="1:10" x14ac:dyDescent="0.35">
      <c r="A17" s="3" t="s">
        <v>8</v>
      </c>
      <c r="B17" s="3"/>
      <c r="C17" s="3"/>
      <c r="D17" s="27">
        <f t="shared" si="0"/>
        <v>-0.42680260433692929</v>
      </c>
      <c r="E17" s="165">
        <f>'Region 1'!D18</f>
        <v>-0.1933333333333333</v>
      </c>
      <c r="F17" s="166">
        <f>'Region 2'!D18</f>
        <v>-0.47463768115942034</v>
      </c>
      <c r="G17" s="165">
        <f>'Region 3'!D18</f>
        <v>-0.20451127819548873</v>
      </c>
      <c r="H17" s="165">
        <f>'Region 4'!D18</f>
        <v>-0.38000000000000006</v>
      </c>
      <c r="I17" s="165">
        <f>'Region 5'!D18</f>
        <v>-0.84166666666666667</v>
      </c>
      <c r="J17" s="165">
        <f>'Region 6'!D18</f>
        <v>-0.46666666666666662</v>
      </c>
    </row>
    <row r="18" spans="1:10" x14ac:dyDescent="0.35">
      <c r="A18" s="3" t="s">
        <v>9</v>
      </c>
      <c r="B18" s="3"/>
      <c r="C18" s="3"/>
      <c r="D18" s="27">
        <f t="shared" si="0"/>
        <v>-0.20703579601176858</v>
      </c>
      <c r="E18" s="165">
        <f>'Region 1'!D19</f>
        <v>7.3333333333333361E-2</v>
      </c>
      <c r="F18" s="166">
        <f>'Region 2'!D19</f>
        <v>-0.54275362318840592</v>
      </c>
      <c r="G18" s="165">
        <f>'Region 3'!D19</f>
        <v>-1.1278195488721998E-3</v>
      </c>
      <c r="H18" s="165">
        <f>'Region 4'!D19</f>
        <v>2.0000000000000018E-2</v>
      </c>
      <c r="I18" s="165">
        <f>'Region 5'!D19</f>
        <v>-0.29166666666666669</v>
      </c>
      <c r="J18" s="165">
        <f>'Region 6'!D19</f>
        <v>-0.50000000000000011</v>
      </c>
    </row>
    <row r="19" spans="1:10" x14ac:dyDescent="0.35">
      <c r="A19" s="3" t="s">
        <v>10</v>
      </c>
      <c r="B19" s="3"/>
      <c r="C19" s="3"/>
      <c r="D19" s="27">
        <f t="shared" si="0"/>
        <v>-0.43791444190185608</v>
      </c>
      <c r="E19" s="165">
        <f>'Region 1'!D20</f>
        <v>-0.33333333333333337</v>
      </c>
      <c r="F19" s="166">
        <f>'Region 2'!D20</f>
        <v>-0.52318840579710146</v>
      </c>
      <c r="G19" s="165">
        <f>'Region 3'!D20</f>
        <v>4.736842105263158E-2</v>
      </c>
      <c r="H19" s="165">
        <f>'Region 4'!D20</f>
        <v>-0.15999999999999998</v>
      </c>
      <c r="I19" s="165">
        <f>'Region 5'!D20</f>
        <v>4.1666666666666685E-2</v>
      </c>
      <c r="J19" s="165">
        <f>'Region 6'!D20</f>
        <v>-1.7</v>
      </c>
    </row>
    <row r="20" spans="1:10" x14ac:dyDescent="0.35">
      <c r="A20" s="3" t="s">
        <v>11</v>
      </c>
      <c r="B20" s="3"/>
      <c r="C20" s="3"/>
      <c r="D20" s="27">
        <f t="shared" si="0"/>
        <v>7.830073371835379E-2</v>
      </c>
      <c r="E20" s="165">
        <f>'Region 1'!D21</f>
        <v>0.39166666666666661</v>
      </c>
      <c r="F20" s="166">
        <f>'Region 2'!D21</f>
        <v>0.41086956521739132</v>
      </c>
      <c r="G20" s="165">
        <f>'Region 3'!D21</f>
        <v>0.19060150375939849</v>
      </c>
      <c r="H20" s="165">
        <f>'Region 4'!D21</f>
        <v>0.16</v>
      </c>
      <c r="I20" s="165">
        <f>'Region 5'!D21</f>
        <v>-0.48333333333333334</v>
      </c>
      <c r="J20" s="165">
        <f>'Region 6'!D21</f>
        <v>-0.20000000000000004</v>
      </c>
    </row>
    <row r="21" spans="1:10" x14ac:dyDescent="0.35">
      <c r="A21" s="3" t="s">
        <v>12</v>
      </c>
      <c r="B21" s="3"/>
      <c r="C21" s="3"/>
      <c r="D21" s="27">
        <f t="shared" si="0"/>
        <v>-0.8266834659111546</v>
      </c>
      <c r="E21" s="165">
        <f>'Region 1'!D22</f>
        <v>-7.9999999999999918E-2</v>
      </c>
      <c r="F21" s="166">
        <f>'Region 2'!D22</f>
        <v>-0.71231884057971007</v>
      </c>
      <c r="G21" s="165">
        <f>'Region 3'!D22</f>
        <v>-0.61278195488721798</v>
      </c>
      <c r="H21" s="165">
        <f>'Region 4'!D22</f>
        <v>-0.67999999999999994</v>
      </c>
      <c r="I21" s="165">
        <f>'Region 5'!D22</f>
        <v>-1.675</v>
      </c>
      <c r="J21" s="165">
        <f>'Region 6'!D22</f>
        <v>-1.2</v>
      </c>
    </row>
    <row r="22" spans="1:10" x14ac:dyDescent="0.35">
      <c r="A22" s="3" t="s">
        <v>13</v>
      </c>
      <c r="B22" s="3"/>
      <c r="C22" s="3"/>
      <c r="D22" s="27">
        <f t="shared" si="0"/>
        <v>-0.43365869383603944</v>
      </c>
      <c r="E22" s="165">
        <f>Statewide!D23</f>
        <v>-0.3033562166285278</v>
      </c>
      <c r="F22" s="166">
        <f>'Region 2'!D23</f>
        <v>-0.52101449275362322</v>
      </c>
      <c r="G22" s="165">
        <f>'Region 3'!D23</f>
        <v>0.3007518796992481</v>
      </c>
      <c r="H22" s="165">
        <f>'Region 4'!D23</f>
        <v>-0.42000000000000004</v>
      </c>
      <c r="I22" s="165">
        <f>'Region 5'!D23</f>
        <v>-0.52500000000000002</v>
      </c>
      <c r="J22" s="165">
        <f>'Region 6'!D23</f>
        <v>-1.1333333333333335</v>
      </c>
    </row>
    <row r="23" spans="1:10" x14ac:dyDescent="0.35">
      <c r="A23" s="3" t="s">
        <v>14</v>
      </c>
      <c r="B23" s="3"/>
      <c r="C23" s="3"/>
      <c r="D23" s="27">
        <f t="shared" si="0"/>
        <v>-0.65436744033998051</v>
      </c>
      <c r="E23" s="165">
        <f>'Region 1'!D24</f>
        <v>-1.5299999999999998</v>
      </c>
      <c r="F23" s="166">
        <f>'Region 2'!D24</f>
        <v>-0.30362318840579711</v>
      </c>
      <c r="G23" s="165">
        <f>'Region 3'!D24</f>
        <v>-0.1992481203007519</v>
      </c>
      <c r="H23" s="165">
        <f>'Region 4'!D24</f>
        <v>-0.26</v>
      </c>
      <c r="I23" s="165">
        <f>'Region 5'!D24</f>
        <v>-1.1333333333333335</v>
      </c>
      <c r="J23" s="165">
        <f>'Region 6'!D24</f>
        <v>-0.5</v>
      </c>
    </row>
    <row r="24" spans="1:10" x14ac:dyDescent="0.35">
      <c r="A24" s="3" t="s">
        <v>15</v>
      </c>
      <c r="B24" s="3"/>
      <c r="C24" s="3"/>
      <c r="D24" s="27">
        <f t="shared" si="0"/>
        <v>-0.40946469434455707</v>
      </c>
      <c r="E24" s="165">
        <f>'Region 1'!D25</f>
        <v>0.29666666666666675</v>
      </c>
      <c r="F24" s="166">
        <f>'Region 2'!D25</f>
        <v>-0.34710144927536229</v>
      </c>
      <c r="G24" s="165">
        <f>'Region 3'!D25</f>
        <v>-0.14135338345864668</v>
      </c>
      <c r="H24" s="165">
        <f>'Region 4'!D25</f>
        <v>-0.84000000000000008</v>
      </c>
      <c r="I24" s="165">
        <f>'Region 5'!D25</f>
        <v>-0.95833333333333337</v>
      </c>
      <c r="J24" s="165">
        <f>'Region 6'!D25</f>
        <v>-0.46666666666666662</v>
      </c>
    </row>
    <row r="25" spans="1:10" x14ac:dyDescent="0.35">
      <c r="A25" s="46" t="s">
        <v>18</v>
      </c>
      <c r="B25" s="3"/>
      <c r="C25" s="3"/>
      <c r="D25" s="27">
        <f t="shared" si="0"/>
        <v>-7.0345993607206418</v>
      </c>
      <c r="E25" s="165">
        <f>'Region 1'!D26</f>
        <v>-2.0300000000000002</v>
      </c>
      <c r="F25" s="166">
        <f>'Region 2'!D26</f>
        <v>-6.1826086956521733</v>
      </c>
      <c r="G25" s="165">
        <f>'Region 3'!D26</f>
        <v>-1.5116541353383457</v>
      </c>
      <c r="H25" s="165">
        <f>'Region 4'!D26</f>
        <v>-5.9</v>
      </c>
      <c r="I25" s="165">
        <f>'Region 5'!D26</f>
        <v>-11.916666666666666</v>
      </c>
      <c r="J25" s="165">
        <f>'Region 6'!D26</f>
        <v>-14.666666666666666</v>
      </c>
    </row>
    <row r="26" spans="1:10" x14ac:dyDescent="0.35">
      <c r="A26" s="3"/>
      <c r="B26" s="3"/>
      <c r="C26" s="3"/>
      <c r="D26" s="28"/>
      <c r="E26" s="175"/>
      <c r="F26" s="185"/>
      <c r="G26" s="175"/>
      <c r="H26" s="175"/>
      <c r="I26" s="175"/>
      <c r="J26" s="175"/>
    </row>
    <row r="27" spans="1:10" x14ac:dyDescent="0.35">
      <c r="A27" s="3" t="s">
        <v>19</v>
      </c>
      <c r="B27" s="3"/>
      <c r="C27" s="3"/>
      <c r="D27" s="27">
        <f>AVERAGE(E27:CY27)</f>
        <v>0.55176862611073141</v>
      </c>
      <c r="E27" s="190">
        <f>'Region 1'!D28</f>
        <v>0.35</v>
      </c>
      <c r="F27" s="166">
        <f>'Region 2'!D28</f>
        <v>0.85303030303030303</v>
      </c>
      <c r="G27" s="165">
        <f>'Region 3'!D28</f>
        <v>0.59924812030075192</v>
      </c>
      <c r="H27" s="165">
        <f>'Region 4'!D28</f>
        <v>0.3</v>
      </c>
      <c r="I27" s="165">
        <f>'Region 5'!D28</f>
        <v>0.70833333333333337</v>
      </c>
      <c r="J27" s="165">
        <f>'Region 6'!D28</f>
        <v>0.5</v>
      </c>
    </row>
    <row r="28" spans="1:10" x14ac:dyDescent="0.35">
      <c r="A28" s="3" t="s">
        <v>20</v>
      </c>
      <c r="B28" s="3"/>
      <c r="C28" s="3"/>
      <c r="D28" s="27">
        <f>AVERAGE(E28:CY28)</f>
        <v>1.8482579554947973</v>
      </c>
      <c r="E28" s="190">
        <f>'Region 1'!D29</f>
        <v>5.0500000000000007</v>
      </c>
      <c r="F28" s="166">
        <f>'Region 2'!D29</f>
        <v>1.3848484848484848</v>
      </c>
      <c r="G28" s="165">
        <f>'Region 3'!D29</f>
        <v>1.5296992481203007</v>
      </c>
      <c r="H28" s="165">
        <f>'Region 4'!D29</f>
        <v>0.2</v>
      </c>
      <c r="I28" s="165">
        <f>'Region 5'!D29</f>
        <v>1.8250000000000002</v>
      </c>
      <c r="J28" s="165">
        <f>'Region 6'!D29</f>
        <v>1.1000000000000001</v>
      </c>
    </row>
    <row r="29" spans="1:10" x14ac:dyDescent="0.35">
      <c r="A29" s="3"/>
      <c r="B29" s="3"/>
      <c r="C29" s="3"/>
      <c r="D29" s="29"/>
      <c r="E29" s="175"/>
      <c r="F29" s="185"/>
      <c r="G29" s="175"/>
      <c r="H29" s="175"/>
      <c r="I29" s="175"/>
      <c r="J29" s="175"/>
    </row>
    <row r="30" spans="1:10" x14ac:dyDescent="0.35">
      <c r="A30" s="3" t="s">
        <v>21</v>
      </c>
      <c r="B30" s="3"/>
      <c r="C30" s="3"/>
      <c r="D30" s="27">
        <f>AVERAGE(E30:CY30)</f>
        <v>0.90829573934837093</v>
      </c>
      <c r="E30" s="190">
        <f>'Region 1'!D31</f>
        <v>0.86</v>
      </c>
      <c r="F30" s="166">
        <f>'Region 2'!D31</f>
        <v>0.83333333333333337</v>
      </c>
      <c r="G30" s="165">
        <f>'Region 3'!D31</f>
        <v>1.1597744360902256</v>
      </c>
      <c r="H30" s="165">
        <f>'Region 4'!D31</f>
        <v>0.78</v>
      </c>
      <c r="I30" s="165">
        <f>'Region 5'!D31</f>
        <v>0.78333333333333333</v>
      </c>
      <c r="J30" s="165">
        <f>'Region 6'!D31</f>
        <v>1.0333333333333334</v>
      </c>
    </row>
    <row r="31" spans="1:10" x14ac:dyDescent="0.35">
      <c r="A31" s="3" t="s">
        <v>22</v>
      </c>
      <c r="B31" s="3"/>
      <c r="C31" s="3"/>
      <c r="D31" s="27">
        <f>AVERAGE(E31:CY31)</f>
        <v>1.0898469658995975</v>
      </c>
      <c r="E31" s="190">
        <f>'Region 1'!D32</f>
        <v>1.9550000000000001</v>
      </c>
      <c r="F31" s="166">
        <f>'Region 2'!D32</f>
        <v>0.53787878787878785</v>
      </c>
      <c r="G31" s="165">
        <f>'Region 3'!D32</f>
        <v>0.88120300751879699</v>
      </c>
      <c r="H31" s="165">
        <f>'Region 4'!D32</f>
        <v>0.24</v>
      </c>
      <c r="I31" s="165">
        <f>'Region 5'!D32</f>
        <v>1.3583333333333334</v>
      </c>
      <c r="J31" s="165">
        <f>'Region 6'!D32</f>
        <v>1.5666666666666664</v>
      </c>
    </row>
    <row r="32" spans="1:10" x14ac:dyDescent="0.35">
      <c r="A32" s="3"/>
      <c r="B32" s="3"/>
      <c r="C32" s="3"/>
      <c r="D32" s="30"/>
      <c r="E32" s="176"/>
      <c r="F32" s="198"/>
      <c r="G32" s="158"/>
      <c r="H32" s="158"/>
      <c r="I32" s="158"/>
      <c r="J32" s="158"/>
    </row>
    <row r="33" spans="1:11" x14ac:dyDescent="0.35">
      <c r="A33" s="15" t="s">
        <v>23</v>
      </c>
      <c r="B33" s="15"/>
      <c r="C33" s="15"/>
      <c r="D33" s="30"/>
      <c r="E33" s="176"/>
      <c r="F33" s="198"/>
      <c r="G33" s="158"/>
      <c r="H33" s="158"/>
      <c r="I33" s="158"/>
      <c r="J33" s="158"/>
    </row>
    <row r="34" spans="1:11" x14ac:dyDescent="0.35">
      <c r="A34" s="73" t="s">
        <v>24</v>
      </c>
      <c r="B34" s="73"/>
      <c r="C34" s="73"/>
      <c r="D34" s="31">
        <f t="shared" ref="D34:D38" si="1">SUM(E34:CY34)</f>
        <v>69</v>
      </c>
      <c r="E34" s="146">
        <f>'Region 1'!D35</f>
        <v>17</v>
      </c>
      <c r="F34" s="182">
        <f>'Region 2'!D35</f>
        <v>9</v>
      </c>
      <c r="G34" s="182">
        <f>'Region 3'!D35</f>
        <v>28</v>
      </c>
      <c r="H34" s="182">
        <f>'Region 4'!D35</f>
        <v>7</v>
      </c>
      <c r="I34" s="182">
        <f>'Region 5'!D35</f>
        <v>5</v>
      </c>
      <c r="J34" s="182">
        <f>'Region 6'!D35</f>
        <v>3</v>
      </c>
    </row>
    <row r="35" spans="1:11" x14ac:dyDescent="0.35">
      <c r="A35" s="73" t="s">
        <v>25</v>
      </c>
      <c r="B35" s="73"/>
      <c r="C35" s="73"/>
      <c r="D35" s="31">
        <f t="shared" si="1"/>
        <v>43</v>
      </c>
      <c r="E35" s="182">
        <f>'Region 1'!D36</f>
        <v>6</v>
      </c>
      <c r="F35" s="182">
        <f>'Region 2'!D36</f>
        <v>17</v>
      </c>
      <c r="G35" s="182">
        <f>'Region 3'!D36</f>
        <v>10</v>
      </c>
      <c r="H35" s="182">
        <f>'Region 4'!D36</f>
        <v>4</v>
      </c>
      <c r="I35" s="182">
        <f>'Region 5'!D36</f>
        <v>3</v>
      </c>
      <c r="J35" s="182">
        <f>'Region 6'!D36</f>
        <v>3</v>
      </c>
    </row>
    <row r="36" spans="1:11" x14ac:dyDescent="0.35">
      <c r="A36" s="73" t="s">
        <v>26</v>
      </c>
      <c r="B36" s="73"/>
      <c r="C36" s="73"/>
      <c r="D36" s="31">
        <f t="shared" si="1"/>
        <v>36</v>
      </c>
      <c r="E36" s="146">
        <f>'Region 1'!D37</f>
        <v>3</v>
      </c>
      <c r="F36" s="182">
        <f>'Region 2'!D37</f>
        <v>5</v>
      </c>
      <c r="G36" s="182">
        <f>'Region 3'!D37</f>
        <v>15</v>
      </c>
      <c r="H36" s="182">
        <f>'Region 4'!D37</f>
        <v>6</v>
      </c>
      <c r="I36" s="182">
        <f>'Region 5'!D37</f>
        <v>2</v>
      </c>
      <c r="J36" s="182">
        <f>'Region 6'!D37</f>
        <v>5</v>
      </c>
    </row>
    <row r="37" spans="1:11" x14ac:dyDescent="0.35">
      <c r="A37" s="73" t="s">
        <v>27</v>
      </c>
      <c r="B37" s="73"/>
      <c r="C37" s="73"/>
      <c r="D37" s="31">
        <f t="shared" si="1"/>
        <v>59</v>
      </c>
      <c r="E37" s="146">
        <f>'Region 1'!D38</f>
        <v>15</v>
      </c>
      <c r="F37" s="182">
        <f>'Region 2'!D38</f>
        <v>10</v>
      </c>
      <c r="G37" s="182">
        <f>'Region 3'!D38</f>
        <v>13</v>
      </c>
      <c r="H37" s="182">
        <f>'Region 4'!D38</f>
        <v>8</v>
      </c>
      <c r="I37" s="182">
        <f>'Region 5'!D38</f>
        <v>9</v>
      </c>
      <c r="J37" s="182">
        <f>'Region 6'!D38</f>
        <v>4</v>
      </c>
    </row>
    <row r="38" spans="1:11" x14ac:dyDescent="0.35">
      <c r="A38" s="73" t="s">
        <v>28</v>
      </c>
      <c r="B38" s="73"/>
      <c r="C38" s="73"/>
      <c r="D38" s="31">
        <f t="shared" si="1"/>
        <v>1</v>
      </c>
      <c r="E38" s="146">
        <f>'Region 1'!D39</f>
        <v>1</v>
      </c>
      <c r="F38" s="182">
        <f>'Region 2'!D39</f>
        <v>0</v>
      </c>
      <c r="G38" s="182">
        <f>'Region 3'!D39</f>
        <v>0</v>
      </c>
      <c r="H38" s="182">
        <f>'Region 4'!D39</f>
        <v>0</v>
      </c>
      <c r="I38" s="182">
        <f>'Region 5'!D39</f>
        <v>0</v>
      </c>
      <c r="J38" s="182">
        <f>'Region 6'!D39</f>
        <v>0</v>
      </c>
    </row>
    <row r="39" spans="1:11" x14ac:dyDescent="0.35">
      <c r="A39" s="73" t="s">
        <v>56</v>
      </c>
      <c r="B39" s="73"/>
      <c r="C39" s="73"/>
      <c r="D39" s="31">
        <f t="shared" ref="D39:D45" si="2">SUM(E39:CY39)</f>
        <v>33</v>
      </c>
      <c r="E39" s="146">
        <f>'Region 1'!D40</f>
        <v>6</v>
      </c>
      <c r="F39" s="182">
        <f>'Region 2'!D40</f>
        <v>9</v>
      </c>
      <c r="G39" s="182">
        <f>'Region 3'!D40</f>
        <v>9</v>
      </c>
      <c r="H39" s="182">
        <f>'Region 4'!D40</f>
        <v>7</v>
      </c>
      <c r="I39" s="182">
        <f>'Region 5'!D40</f>
        <v>2</v>
      </c>
      <c r="J39" s="182">
        <f>'Region 6'!D40</f>
        <v>0</v>
      </c>
    </row>
    <row r="40" spans="1:11" x14ac:dyDescent="0.35">
      <c r="A40" s="73" t="s">
        <v>29</v>
      </c>
      <c r="B40" s="73"/>
      <c r="C40" s="73"/>
      <c r="D40" s="31">
        <f t="shared" si="2"/>
        <v>43</v>
      </c>
      <c r="E40" s="146">
        <f>'Region 1'!D41</f>
        <v>7</v>
      </c>
      <c r="F40" s="182">
        <f>'Region 2'!D41</f>
        <v>9</v>
      </c>
      <c r="G40" s="182">
        <f>'Region 3'!D41</f>
        <v>14</v>
      </c>
      <c r="H40" s="193">
        <f>'Region 4'!D41</f>
        <v>6</v>
      </c>
      <c r="I40" s="182">
        <f>'Region 5'!D41</f>
        <v>2</v>
      </c>
      <c r="J40" s="182">
        <f>'Region 6'!D41</f>
        <v>5</v>
      </c>
      <c r="K40" t="s">
        <v>59</v>
      </c>
    </row>
    <row r="41" spans="1:11" x14ac:dyDescent="0.35">
      <c r="A41" s="73" t="s">
        <v>30</v>
      </c>
      <c r="B41" s="73"/>
      <c r="C41" s="73"/>
      <c r="D41" s="31">
        <f t="shared" si="2"/>
        <v>68</v>
      </c>
      <c r="E41" s="146">
        <f>'Region 1'!D42</f>
        <v>32</v>
      </c>
      <c r="F41" s="182">
        <f>'Region 2'!D42</f>
        <v>10</v>
      </c>
      <c r="G41" s="182">
        <f>'Region 3'!D42</f>
        <v>7</v>
      </c>
      <c r="H41" s="182">
        <f>'Region 4'!D42</f>
        <v>6</v>
      </c>
      <c r="I41" s="182">
        <f>'Region 5'!D42</f>
        <v>6</v>
      </c>
      <c r="J41" s="182">
        <f>'Region 6'!D42</f>
        <v>7</v>
      </c>
    </row>
    <row r="42" spans="1:11" x14ac:dyDescent="0.35">
      <c r="A42" s="73" t="s">
        <v>31</v>
      </c>
      <c r="B42" s="73"/>
      <c r="C42" s="73"/>
      <c r="D42" s="31">
        <f t="shared" si="2"/>
        <v>21</v>
      </c>
      <c r="E42" s="146">
        <f>'Region 1'!D43</f>
        <v>7</v>
      </c>
      <c r="F42" s="182">
        <f>'Region 2'!D43</f>
        <v>5</v>
      </c>
      <c r="G42" s="182">
        <f>'Region 3'!D43</f>
        <v>2</v>
      </c>
      <c r="H42" s="182">
        <f>'Region 4'!D43</f>
        <v>2</v>
      </c>
      <c r="I42" s="182">
        <f>'Region 5'!D43</f>
        <v>0</v>
      </c>
      <c r="J42" s="182">
        <f>'Region 6'!D43</f>
        <v>5</v>
      </c>
    </row>
    <row r="43" spans="1:11" x14ac:dyDescent="0.35">
      <c r="A43" s="73" t="s">
        <v>32</v>
      </c>
      <c r="B43" s="73"/>
      <c r="C43" s="73"/>
      <c r="D43" s="31">
        <f t="shared" si="2"/>
        <v>12</v>
      </c>
      <c r="E43" s="146">
        <f>'Region 1'!D44</f>
        <v>2</v>
      </c>
      <c r="F43" s="182">
        <f>'Region 2'!D44</f>
        <v>3</v>
      </c>
      <c r="G43" s="182">
        <f>'Region 3'!D44</f>
        <v>3</v>
      </c>
      <c r="H43" s="182">
        <f>'Region 4'!D44</f>
        <v>0</v>
      </c>
      <c r="I43" s="182">
        <f>'Region 5'!D44</f>
        <v>0</v>
      </c>
      <c r="J43" s="182">
        <f>'Region 6'!D44</f>
        <v>4</v>
      </c>
    </row>
    <row r="44" spans="1:11" x14ac:dyDescent="0.35">
      <c r="A44" s="73" t="s">
        <v>33</v>
      </c>
      <c r="B44" s="73"/>
      <c r="C44" s="73"/>
      <c r="D44" s="31">
        <f t="shared" si="2"/>
        <v>8</v>
      </c>
      <c r="E44" s="146">
        <f>'Region 1'!D45</f>
        <v>3</v>
      </c>
      <c r="F44" s="182">
        <f>'Region 2'!D45</f>
        <v>0</v>
      </c>
      <c r="G44" s="182">
        <f>'Region 3'!D45</f>
        <v>0</v>
      </c>
      <c r="H44" s="182">
        <f>'Region 4'!D45</f>
        <v>4</v>
      </c>
      <c r="I44" s="182">
        <f>'Region 5'!D45</f>
        <v>0</v>
      </c>
      <c r="J44" s="182">
        <f>'Region 6'!D45</f>
        <v>1</v>
      </c>
    </row>
    <row r="45" spans="1:11" x14ac:dyDescent="0.35">
      <c r="A45" s="73" t="s">
        <v>55</v>
      </c>
      <c r="B45" s="73"/>
      <c r="C45" s="73"/>
      <c r="D45" s="31">
        <f t="shared" si="2"/>
        <v>57</v>
      </c>
      <c r="E45" s="146">
        <f>'Region 1'!D46</f>
        <v>19</v>
      </c>
      <c r="F45" s="182">
        <f>'Region 2'!D46</f>
        <v>6</v>
      </c>
      <c r="G45" s="182">
        <f>'Region 3'!D46</f>
        <v>12</v>
      </c>
      <c r="H45" s="182">
        <f>'Region 4'!D46</f>
        <v>2</v>
      </c>
      <c r="I45" s="182">
        <f>'Region 5'!D46</f>
        <v>10</v>
      </c>
      <c r="J45" s="182">
        <f>'Region 6'!D46</f>
        <v>8</v>
      </c>
    </row>
    <row r="46" spans="1:11" x14ac:dyDescent="0.35">
      <c r="A46" s="15" t="s">
        <v>37</v>
      </c>
      <c r="B46" s="73"/>
      <c r="C46" s="73"/>
      <c r="D46" s="31">
        <f t="shared" ref="D46" si="3">SUM(D34:D45)</f>
        <v>450</v>
      </c>
      <c r="E46" s="146">
        <f>'Region 1'!D47</f>
        <v>118</v>
      </c>
      <c r="F46" s="182">
        <f>'Region 2'!D47</f>
        <v>83</v>
      </c>
      <c r="G46" s="182">
        <f>'Region 3'!D47</f>
        <v>113</v>
      </c>
      <c r="H46" s="182">
        <f>'Region 4'!D47</f>
        <v>52</v>
      </c>
      <c r="I46" s="182">
        <f>'Region 5'!D47</f>
        <v>39</v>
      </c>
      <c r="J46" s="182">
        <f>'Region 6'!D47</f>
        <v>45</v>
      </c>
      <c r="K46" s="75"/>
    </row>
    <row r="47" spans="1:11" x14ac:dyDescent="0.35">
      <c r="B47" s="73"/>
      <c r="C47" s="73"/>
      <c r="D47" s="73"/>
    </row>
    <row r="48" spans="1:11" x14ac:dyDescent="0.35">
      <c r="A48" s="73"/>
      <c r="B48" s="73"/>
      <c r="C48" s="73"/>
      <c r="E48" s="74" t="s">
        <v>54</v>
      </c>
      <c r="F48" s="15"/>
      <c r="G48" s="15"/>
      <c r="H48" s="15"/>
      <c r="I48" s="15"/>
    </row>
    <row r="49" spans="1:9" x14ac:dyDescent="0.35">
      <c r="E49" s="15" t="s">
        <v>53</v>
      </c>
      <c r="F49" s="15"/>
      <c r="G49" s="15"/>
      <c r="H49" s="15"/>
      <c r="I49" s="15"/>
    </row>
    <row r="50" spans="1:9" x14ac:dyDescent="0.35">
      <c r="A50" s="15" t="s">
        <v>49</v>
      </c>
      <c r="D50" s="53" t="s">
        <v>116</v>
      </c>
    </row>
    <row r="51" spans="1:9" x14ac:dyDescent="0.35">
      <c r="A51" s="46" t="s">
        <v>50</v>
      </c>
      <c r="B51" s="35"/>
      <c r="C51" s="35"/>
      <c r="D51" s="54">
        <f>(D34+D35+D36+D38+D39)/D46</f>
        <v>0.40444444444444444</v>
      </c>
      <c r="E51" s="76" t="s">
        <v>103</v>
      </c>
    </row>
    <row r="52" spans="1:9" x14ac:dyDescent="0.35">
      <c r="A52" s="15" t="s">
        <v>107</v>
      </c>
      <c r="B52" s="46"/>
      <c r="C52" s="46"/>
      <c r="D52" s="54">
        <f>(D34+D35+D36+D38+D37+D39)/D46</f>
        <v>0.53555555555555556</v>
      </c>
      <c r="E52" s="76" t="s">
        <v>104</v>
      </c>
    </row>
    <row r="53" spans="1:9" x14ac:dyDescent="0.35">
      <c r="A53" s="46" t="s">
        <v>51</v>
      </c>
      <c r="B53" s="46"/>
      <c r="C53" s="46"/>
      <c r="D53" s="54">
        <f>(D40+D41)/D46</f>
        <v>0.24666666666666667</v>
      </c>
      <c r="E53" s="76" t="s">
        <v>105</v>
      </c>
    </row>
    <row r="54" spans="1:9" x14ac:dyDescent="0.35">
      <c r="A54" s="46" t="s">
        <v>52</v>
      </c>
      <c r="B54" s="46"/>
      <c r="C54" s="46"/>
      <c r="D54" s="54">
        <f>(D42+D43+D44)/D46</f>
        <v>9.1111111111111115E-2</v>
      </c>
      <c r="E54" s="108" t="s">
        <v>106</v>
      </c>
    </row>
    <row r="55" spans="1:9" x14ac:dyDescent="0.35">
      <c r="A55" s="15" t="s">
        <v>58</v>
      </c>
      <c r="B55" s="35"/>
      <c r="C55" s="35"/>
      <c r="D55" s="54">
        <f>D45/D46</f>
        <v>0.12666666666666668</v>
      </c>
    </row>
    <row r="57" spans="1:9" x14ac:dyDescent="0.35">
      <c r="D57" s="107"/>
    </row>
  </sheetData>
  <phoneticPr fontId="3" type="noConversion"/>
  <pageMargins left="0.25" right="0.25" top="0.2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55"/>
  <sheetViews>
    <sheetView workbookViewId="0">
      <selection activeCell="AK18" sqref="AK18"/>
    </sheetView>
  </sheetViews>
  <sheetFormatPr defaultColWidth="9" defaultRowHeight="13" x14ac:dyDescent="0.3"/>
  <cols>
    <col min="1" max="3" width="9" style="3"/>
    <col min="4" max="4" width="9" style="4"/>
    <col min="5" max="5" width="9" style="3"/>
    <col min="6" max="6" width="9" style="21"/>
    <col min="7" max="36" width="9" style="3"/>
    <col min="37" max="37" width="9" style="23"/>
    <col min="38" max="40" width="9" style="3"/>
    <col min="41" max="41" width="9" style="4"/>
    <col min="42" max="45" width="9" style="3"/>
    <col min="46" max="51" width="9" style="2"/>
    <col min="52" max="52" width="9.33203125" style="2" bestFit="1" customWidth="1"/>
    <col min="53" max="101" width="9" style="2"/>
    <col min="102" max="16384" width="9" style="3"/>
  </cols>
  <sheetData>
    <row r="1" spans="1:192" x14ac:dyDescent="0.3">
      <c r="A1" s="33"/>
      <c r="B1" s="36" t="s">
        <v>35</v>
      </c>
      <c r="C1" s="33"/>
      <c r="D1" s="32"/>
      <c r="E1" s="37"/>
      <c r="F1" s="38"/>
      <c r="G1" s="37"/>
      <c r="H1" s="37" t="s">
        <v>116</v>
      </c>
      <c r="I1" s="37"/>
      <c r="J1" s="5"/>
      <c r="K1" s="5"/>
      <c r="L1" s="5"/>
      <c r="M1" s="5"/>
      <c r="N1" s="5"/>
    </row>
    <row r="2" spans="1:192" x14ac:dyDescent="0.3">
      <c r="A2" s="3" t="s">
        <v>42</v>
      </c>
      <c r="B2" s="15"/>
      <c r="E2" s="5"/>
      <c r="F2" s="16"/>
      <c r="G2" s="5"/>
      <c r="H2" s="5"/>
      <c r="I2" s="5"/>
      <c r="J2" s="5"/>
      <c r="K2" s="5"/>
      <c r="L2" s="5"/>
      <c r="M2" s="5"/>
      <c r="N2" s="5"/>
    </row>
    <row r="3" spans="1:192" x14ac:dyDescent="0.3">
      <c r="A3" s="17" t="s">
        <v>40</v>
      </c>
      <c r="B3" s="17"/>
      <c r="C3" s="17"/>
      <c r="D3" s="18" t="s">
        <v>38</v>
      </c>
      <c r="E3" s="41" t="s">
        <v>34</v>
      </c>
      <c r="F3" s="42" t="s">
        <v>34</v>
      </c>
      <c r="G3" s="41" t="s">
        <v>34</v>
      </c>
      <c r="H3" s="41" t="s">
        <v>34</v>
      </c>
      <c r="I3" s="41" t="s">
        <v>34</v>
      </c>
      <c r="J3" s="41" t="s">
        <v>34</v>
      </c>
      <c r="K3" s="41" t="s">
        <v>34</v>
      </c>
      <c r="L3" s="41" t="s">
        <v>34</v>
      </c>
      <c r="M3" s="41" t="s">
        <v>34</v>
      </c>
      <c r="N3" s="41" t="s">
        <v>34</v>
      </c>
      <c r="O3" s="41" t="s">
        <v>34</v>
      </c>
      <c r="P3" s="41" t="s">
        <v>34</v>
      </c>
      <c r="Q3" s="41" t="s">
        <v>34</v>
      </c>
      <c r="R3" s="41" t="s">
        <v>34</v>
      </c>
      <c r="S3" s="41" t="s">
        <v>34</v>
      </c>
      <c r="T3" s="41" t="s">
        <v>34</v>
      </c>
      <c r="U3" s="41" t="s">
        <v>34</v>
      </c>
      <c r="V3" s="41" t="s">
        <v>34</v>
      </c>
      <c r="W3" s="41" t="s">
        <v>34</v>
      </c>
      <c r="X3" s="41" t="s">
        <v>34</v>
      </c>
      <c r="Y3" s="41" t="s">
        <v>34</v>
      </c>
      <c r="Z3" s="41" t="s">
        <v>34</v>
      </c>
      <c r="AA3" s="41" t="s">
        <v>34</v>
      </c>
      <c r="AB3" s="41" t="s">
        <v>34</v>
      </c>
      <c r="AC3" s="41" t="s">
        <v>34</v>
      </c>
      <c r="AD3" s="41" t="s">
        <v>34</v>
      </c>
      <c r="AE3" s="41" t="s">
        <v>34</v>
      </c>
      <c r="AF3" s="41" t="s">
        <v>34</v>
      </c>
      <c r="AG3" s="41" t="s">
        <v>34</v>
      </c>
      <c r="AH3" s="41" t="s">
        <v>34</v>
      </c>
      <c r="AI3" s="41" t="s">
        <v>34</v>
      </c>
      <c r="AJ3" s="41" t="s">
        <v>34</v>
      </c>
      <c r="AK3" s="220" t="s">
        <v>34</v>
      </c>
      <c r="AL3" s="41" t="s">
        <v>34</v>
      </c>
      <c r="AM3" s="41" t="s">
        <v>34</v>
      </c>
      <c r="AN3" s="41" t="s">
        <v>34</v>
      </c>
      <c r="AO3" s="116" t="s">
        <v>34</v>
      </c>
      <c r="AP3" s="41" t="s">
        <v>34</v>
      </c>
      <c r="AQ3" s="43" t="s">
        <v>34</v>
      </c>
      <c r="AR3" s="41" t="s">
        <v>34</v>
      </c>
      <c r="AS3" s="41" t="s">
        <v>34</v>
      </c>
      <c r="AT3" s="41" t="s">
        <v>34</v>
      </c>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row>
    <row r="4" spans="1:192" ht="14" x14ac:dyDescent="0.3">
      <c r="A4" s="15" t="s">
        <v>36</v>
      </c>
      <c r="C4" s="2"/>
      <c r="D4" s="31" t="s">
        <v>41</v>
      </c>
      <c r="E4" s="146">
        <v>1</v>
      </c>
      <c r="F4" s="147">
        <v>1</v>
      </c>
      <c r="G4" s="147">
        <v>1</v>
      </c>
      <c r="H4" s="147">
        <v>1</v>
      </c>
      <c r="I4" s="146">
        <v>1</v>
      </c>
      <c r="J4" s="146">
        <v>1</v>
      </c>
      <c r="K4" s="146">
        <v>1</v>
      </c>
      <c r="L4" s="146">
        <v>1</v>
      </c>
      <c r="M4" s="146">
        <v>1</v>
      </c>
      <c r="N4" s="146">
        <v>1</v>
      </c>
      <c r="O4" s="146">
        <v>1</v>
      </c>
      <c r="P4" s="146">
        <v>1</v>
      </c>
      <c r="Q4" s="146">
        <v>2</v>
      </c>
      <c r="R4" s="148">
        <v>2</v>
      </c>
      <c r="S4" s="148">
        <v>2</v>
      </c>
      <c r="T4" s="146">
        <v>2</v>
      </c>
      <c r="U4" s="146">
        <v>2</v>
      </c>
      <c r="V4" s="146">
        <v>2</v>
      </c>
      <c r="W4" s="146">
        <v>3</v>
      </c>
      <c r="X4" s="146">
        <v>3</v>
      </c>
      <c r="Y4" s="146">
        <v>3</v>
      </c>
      <c r="Z4" s="146">
        <v>3</v>
      </c>
      <c r="AA4" s="146">
        <v>3</v>
      </c>
      <c r="AB4" s="146">
        <v>3</v>
      </c>
      <c r="AC4" s="146">
        <v>3</v>
      </c>
      <c r="AD4" s="146">
        <v>4</v>
      </c>
      <c r="AE4" s="146">
        <v>4</v>
      </c>
      <c r="AF4" s="147">
        <v>4</v>
      </c>
      <c r="AG4" s="146">
        <v>4</v>
      </c>
      <c r="AH4" s="146">
        <v>4</v>
      </c>
      <c r="AI4" s="146">
        <v>4</v>
      </c>
      <c r="AJ4" s="146">
        <v>5</v>
      </c>
      <c r="AK4" s="147">
        <v>5</v>
      </c>
      <c r="AL4" s="146">
        <v>5</v>
      </c>
      <c r="AM4" s="147">
        <v>5</v>
      </c>
      <c r="AN4" s="147">
        <v>5</v>
      </c>
      <c r="AO4" s="147">
        <v>5</v>
      </c>
      <c r="AP4" s="146">
        <v>5</v>
      </c>
      <c r="AQ4" s="147">
        <v>6</v>
      </c>
      <c r="AR4" s="146">
        <v>6</v>
      </c>
      <c r="AS4" s="147">
        <v>6</v>
      </c>
      <c r="AT4" s="147">
        <v>6</v>
      </c>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3"/>
      <c r="CO4" s="3"/>
      <c r="CP4" s="3"/>
      <c r="CQ4" s="3"/>
      <c r="CR4" s="3"/>
      <c r="CS4" s="3"/>
      <c r="CT4" s="3"/>
      <c r="CU4" s="3"/>
      <c r="CV4" s="3"/>
      <c r="CW4" s="3"/>
    </row>
    <row r="5" spans="1:192" ht="14" x14ac:dyDescent="0.3">
      <c r="A5" s="19" t="s">
        <v>94</v>
      </c>
      <c r="B5" s="19"/>
      <c r="C5" s="2"/>
      <c r="D5" s="31"/>
      <c r="E5" s="138">
        <v>1</v>
      </c>
      <c r="F5" s="149">
        <v>2</v>
      </c>
      <c r="G5" s="149">
        <v>3</v>
      </c>
      <c r="H5" s="149">
        <v>4</v>
      </c>
      <c r="I5" s="150">
        <v>5</v>
      </c>
      <c r="J5" s="138">
        <v>6</v>
      </c>
      <c r="K5" s="138">
        <v>7</v>
      </c>
      <c r="L5" s="138">
        <v>8</v>
      </c>
      <c r="M5" s="138">
        <v>9</v>
      </c>
      <c r="N5" s="138">
        <v>10</v>
      </c>
      <c r="O5" s="138">
        <v>11</v>
      </c>
      <c r="P5" s="138">
        <v>12</v>
      </c>
      <c r="Q5" s="138">
        <v>13</v>
      </c>
      <c r="R5" s="151">
        <v>14</v>
      </c>
      <c r="S5" s="151">
        <v>15</v>
      </c>
      <c r="T5" s="138">
        <v>16</v>
      </c>
      <c r="U5" s="151">
        <v>17</v>
      </c>
      <c r="V5" s="31">
        <v>18</v>
      </c>
      <c r="W5" s="152">
        <v>19</v>
      </c>
      <c r="X5" s="152">
        <v>20</v>
      </c>
      <c r="Y5" s="153">
        <v>21</v>
      </c>
      <c r="Z5" s="153">
        <v>22</v>
      </c>
      <c r="AA5" s="151">
        <v>23</v>
      </c>
      <c r="AB5" s="149">
        <v>24</v>
      </c>
      <c r="AC5" s="153">
        <v>25</v>
      </c>
      <c r="AD5" s="149">
        <v>26</v>
      </c>
      <c r="AE5" s="153">
        <v>27</v>
      </c>
      <c r="AF5" s="153">
        <v>28</v>
      </c>
      <c r="AG5" s="153">
        <v>29</v>
      </c>
      <c r="AH5" s="153">
        <v>30</v>
      </c>
      <c r="AI5" s="153">
        <v>31</v>
      </c>
      <c r="AJ5" s="151">
        <v>32</v>
      </c>
      <c r="AK5" s="153">
        <v>33</v>
      </c>
      <c r="AL5" s="153">
        <v>34</v>
      </c>
      <c r="AM5" s="153">
        <v>35</v>
      </c>
      <c r="AN5" s="153">
        <v>36</v>
      </c>
      <c r="AO5" s="138">
        <v>37</v>
      </c>
      <c r="AP5" s="138">
        <v>38</v>
      </c>
      <c r="AQ5" s="138">
        <v>39</v>
      </c>
      <c r="AR5" s="138">
        <v>40</v>
      </c>
      <c r="AS5" s="149">
        <v>41</v>
      </c>
      <c r="AT5" s="149">
        <v>42</v>
      </c>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3"/>
      <c r="CO5" s="3"/>
      <c r="CP5" s="3"/>
      <c r="CQ5" s="3"/>
      <c r="CR5" s="3"/>
      <c r="CS5" s="3"/>
      <c r="CT5" s="3"/>
      <c r="CU5" s="3"/>
      <c r="CV5" s="3"/>
      <c r="CW5" s="3"/>
    </row>
    <row r="6" spans="1:192" ht="14" x14ac:dyDescent="0.3">
      <c r="A6" s="19"/>
      <c r="B6" s="19"/>
      <c r="C6" s="2"/>
      <c r="D6" s="69"/>
      <c r="E6" s="154" t="s">
        <v>111</v>
      </c>
      <c r="F6" s="155"/>
      <c r="G6" s="156"/>
      <c r="H6" s="156"/>
      <c r="I6" s="157"/>
      <c r="J6" s="158"/>
      <c r="K6" s="156"/>
      <c r="L6" s="156"/>
      <c r="M6" s="159"/>
      <c r="N6" s="159" t="s">
        <v>121</v>
      </c>
      <c r="O6" s="156"/>
      <c r="P6" s="156"/>
      <c r="Q6" s="157" t="s">
        <v>119</v>
      </c>
      <c r="R6" s="160"/>
      <c r="S6" s="160"/>
      <c r="T6" s="159"/>
      <c r="U6" s="160"/>
      <c r="V6" s="158"/>
      <c r="W6" s="158" t="s">
        <v>127</v>
      </c>
      <c r="X6" s="158"/>
      <c r="Y6" s="156"/>
      <c r="Z6" s="156"/>
      <c r="AA6" s="160"/>
      <c r="AB6" s="161"/>
      <c r="AC6" s="156"/>
      <c r="AD6" s="161"/>
      <c r="AE6" s="159"/>
      <c r="AF6" s="156" t="s">
        <v>113</v>
      </c>
      <c r="AG6" s="162"/>
      <c r="AH6" s="156"/>
      <c r="AI6" s="156"/>
      <c r="AJ6" s="160"/>
      <c r="AK6" s="156" t="s">
        <v>124</v>
      </c>
      <c r="AL6" s="156" t="s">
        <v>126</v>
      </c>
      <c r="AM6" s="156"/>
      <c r="AN6" s="156"/>
      <c r="AO6" s="159"/>
      <c r="AP6" s="159"/>
      <c r="AQ6" s="159" t="s">
        <v>125</v>
      </c>
      <c r="AR6" s="159"/>
      <c r="AS6" s="161"/>
      <c r="AT6" s="161"/>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3"/>
      <c r="CO6" s="3"/>
      <c r="CP6" s="3"/>
      <c r="CQ6" s="3"/>
      <c r="CR6" s="3"/>
      <c r="CS6" s="3"/>
      <c r="CT6" s="3"/>
      <c r="CU6" s="3"/>
      <c r="CV6" s="3"/>
      <c r="CW6" s="3"/>
    </row>
    <row r="7" spans="1:192" s="216" customFormat="1" ht="14" x14ac:dyDescent="0.35">
      <c r="A7" s="218" t="s">
        <v>47</v>
      </c>
      <c r="B7" s="214"/>
      <c r="C7" s="214"/>
      <c r="D7" s="209">
        <f>AVERAGE(E7:AT7)</f>
        <v>15.373222622920403</v>
      </c>
      <c r="E7" s="206"/>
      <c r="F7" s="207">
        <v>22.9</v>
      </c>
      <c r="G7" s="208">
        <v>40.450000000000003</v>
      </c>
      <c r="H7" s="207">
        <v>15.15</v>
      </c>
      <c r="I7" s="207">
        <v>11.7</v>
      </c>
      <c r="J7" s="209">
        <v>8.4</v>
      </c>
      <c r="K7" s="209">
        <v>63.293333333333337</v>
      </c>
      <c r="L7" s="209">
        <v>31.1</v>
      </c>
      <c r="M7" s="209">
        <v>11.3</v>
      </c>
      <c r="N7" s="209"/>
      <c r="O7" s="209">
        <v>6.333333333333333</v>
      </c>
      <c r="P7" s="207">
        <v>11.2</v>
      </c>
      <c r="Q7" s="210">
        <v>48</v>
      </c>
      <c r="R7" s="209">
        <v>12.8</v>
      </c>
      <c r="S7" s="209">
        <v>19.120289855072468</v>
      </c>
      <c r="T7" s="209">
        <v>19.899999999999999</v>
      </c>
      <c r="U7" s="209">
        <v>28.5</v>
      </c>
      <c r="V7" s="209">
        <v>3.8</v>
      </c>
      <c r="W7" s="209"/>
      <c r="X7" s="209">
        <v>8.4542105263157872</v>
      </c>
      <c r="Y7" s="209">
        <v>8.8000000000000007</v>
      </c>
      <c r="Z7" s="209">
        <v>17.8</v>
      </c>
      <c r="AA7" s="209">
        <v>14.85</v>
      </c>
      <c r="AB7" s="209">
        <v>8.1999999999999993</v>
      </c>
      <c r="AC7" s="209">
        <v>2.95</v>
      </c>
      <c r="AD7" s="209">
        <v>10.8</v>
      </c>
      <c r="AE7" s="209">
        <v>4.7</v>
      </c>
      <c r="AF7" s="211"/>
      <c r="AG7" s="209">
        <v>16.578299999999999</v>
      </c>
      <c r="AH7" s="209">
        <v>14.42667</v>
      </c>
      <c r="AI7" s="209">
        <v>10.7</v>
      </c>
      <c r="AJ7" s="209">
        <v>3.4</v>
      </c>
      <c r="AK7" s="215"/>
      <c r="AL7" s="209">
        <v>13.203099999999999</v>
      </c>
      <c r="AM7" s="209">
        <v>6.9</v>
      </c>
      <c r="AN7" s="212">
        <v>16.95</v>
      </c>
      <c r="AO7" s="209">
        <v>21.15</v>
      </c>
      <c r="AP7" s="217">
        <v>4.3</v>
      </c>
      <c r="AQ7" s="209">
        <v>7.3</v>
      </c>
      <c r="AR7" s="209">
        <v>11.7</v>
      </c>
      <c r="AS7" s="209">
        <v>3.7</v>
      </c>
      <c r="AT7" s="212">
        <v>8</v>
      </c>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row>
    <row r="8" spans="1:192" s="4" customFormat="1" ht="14" x14ac:dyDescent="0.3">
      <c r="A8" s="219"/>
      <c r="B8" s="219"/>
      <c r="C8" s="71"/>
      <c r="D8" s="27"/>
      <c r="E8" s="166"/>
      <c r="F8" s="170"/>
      <c r="G8" s="170"/>
      <c r="H8" s="170"/>
      <c r="I8" s="166"/>
      <c r="J8" s="166"/>
      <c r="K8" s="166"/>
      <c r="L8" s="166"/>
      <c r="M8" s="165"/>
      <c r="N8" s="165"/>
      <c r="O8" s="165"/>
      <c r="P8" s="164"/>
      <c r="Q8" s="166"/>
      <c r="R8" s="166"/>
      <c r="S8" s="166"/>
      <c r="T8" s="166"/>
      <c r="U8" s="166"/>
      <c r="V8" s="166"/>
      <c r="W8" s="166"/>
      <c r="X8" s="171"/>
      <c r="Y8" s="171"/>
      <c r="Z8" s="171"/>
      <c r="AA8" s="171"/>
      <c r="AB8" s="171"/>
      <c r="AC8" s="166"/>
      <c r="AD8" s="165"/>
      <c r="AE8" s="166"/>
      <c r="AF8" s="172"/>
      <c r="AG8" s="165"/>
      <c r="AH8" s="165"/>
      <c r="AI8" s="166"/>
      <c r="AJ8" s="27"/>
      <c r="AK8" s="147" t="s">
        <v>42</v>
      </c>
      <c r="AL8" s="165"/>
      <c r="AM8" s="165"/>
      <c r="AN8" s="168"/>
      <c r="AO8" s="146"/>
      <c r="AP8" s="168"/>
      <c r="AQ8" s="165"/>
      <c r="AR8" s="165"/>
      <c r="AS8" s="165"/>
      <c r="AT8" s="174"/>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row>
    <row r="9" spans="1:192" ht="14" x14ac:dyDescent="0.3">
      <c r="A9" s="15" t="s">
        <v>17</v>
      </c>
      <c r="D9" s="28"/>
      <c r="E9" s="175"/>
      <c r="F9" s="155"/>
      <c r="G9" s="155"/>
      <c r="H9" s="155"/>
      <c r="I9" s="155"/>
      <c r="J9" s="175"/>
      <c r="K9" s="176"/>
      <c r="L9" s="175"/>
      <c r="M9" s="175"/>
      <c r="N9" s="177"/>
      <c r="O9" s="175"/>
      <c r="P9" s="155"/>
      <c r="Q9" s="178"/>
      <c r="R9" s="175"/>
      <c r="S9" s="175"/>
      <c r="T9" s="175"/>
      <c r="U9" s="175"/>
      <c r="V9" s="175"/>
      <c r="W9" s="175"/>
      <c r="X9" s="175"/>
      <c r="Y9" s="175"/>
      <c r="Z9" s="175"/>
      <c r="AA9" s="175"/>
      <c r="AB9" s="175"/>
      <c r="AC9" s="175"/>
      <c r="AD9" s="175"/>
      <c r="AE9" s="175"/>
      <c r="AF9" s="167"/>
      <c r="AG9" s="175"/>
      <c r="AH9" s="175"/>
      <c r="AI9" s="175"/>
      <c r="AJ9" s="179"/>
      <c r="AK9" s="202"/>
      <c r="AL9" s="175"/>
      <c r="AM9" s="175"/>
      <c r="AN9" s="173"/>
      <c r="AO9" s="180"/>
      <c r="AP9" s="173"/>
      <c r="AQ9" s="175"/>
      <c r="AR9" s="175"/>
      <c r="AS9" s="175"/>
      <c r="AT9" s="181"/>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3"/>
      <c r="CO9" s="3"/>
      <c r="CP9" s="3"/>
      <c r="CQ9" s="3"/>
      <c r="CR9" s="3"/>
      <c r="CS9" s="3"/>
      <c r="CT9" s="3"/>
      <c r="CU9" s="3"/>
      <c r="CV9" s="3"/>
      <c r="CW9" s="3"/>
    </row>
    <row r="10" spans="1:192" ht="14" x14ac:dyDescent="0.3">
      <c r="A10" s="3" t="s">
        <v>0</v>
      </c>
      <c r="D10" s="27">
        <f t="shared" ref="D10:D25" si="0">AVERAGE(E10:CM10)</f>
        <v>-0.31899419442325622</v>
      </c>
      <c r="E10" s="165"/>
      <c r="F10" s="164">
        <v>-1.2</v>
      </c>
      <c r="G10" s="170">
        <v>-1</v>
      </c>
      <c r="H10" s="164">
        <v>-1.25</v>
      </c>
      <c r="I10" s="164">
        <v>-1</v>
      </c>
      <c r="J10" s="165">
        <v>-0.6</v>
      </c>
      <c r="K10" s="165">
        <v>-0.8</v>
      </c>
      <c r="L10" s="165">
        <v>1</v>
      </c>
      <c r="M10" s="165">
        <v>-0.9</v>
      </c>
      <c r="N10" s="165"/>
      <c r="O10" s="165">
        <v>4.666666666666667</v>
      </c>
      <c r="P10" s="164">
        <v>-0.2</v>
      </c>
      <c r="Q10" s="166"/>
      <c r="R10" s="165">
        <v>-0.1</v>
      </c>
      <c r="S10" s="165">
        <v>-0.34782608695652173</v>
      </c>
      <c r="T10" s="165">
        <v>-0.3</v>
      </c>
      <c r="U10" s="165">
        <v>-1.7</v>
      </c>
      <c r="V10" s="165">
        <v>-0.3</v>
      </c>
      <c r="W10" s="165"/>
      <c r="X10" s="165">
        <v>-5.2631578947368418E-2</v>
      </c>
      <c r="Y10" s="165">
        <v>-1.7</v>
      </c>
      <c r="Z10" s="165">
        <v>-0.7</v>
      </c>
      <c r="AA10" s="165">
        <v>-0.25</v>
      </c>
      <c r="AB10" s="165">
        <v>-0.5</v>
      </c>
      <c r="AC10" s="165">
        <v>2.5</v>
      </c>
      <c r="AD10" s="165">
        <v>-0.4</v>
      </c>
      <c r="AE10" s="165">
        <v>0</v>
      </c>
      <c r="AF10" s="167"/>
      <c r="AG10" s="165">
        <v>-1</v>
      </c>
      <c r="AH10" s="165">
        <v>0.4</v>
      </c>
      <c r="AI10" s="165">
        <v>0.5</v>
      </c>
      <c r="AJ10" s="165">
        <v>-0.25</v>
      </c>
      <c r="AK10" s="147"/>
      <c r="AL10" s="165">
        <v>-0.9</v>
      </c>
      <c r="AM10" s="165">
        <v>-0.1</v>
      </c>
      <c r="AN10" s="169">
        <v>-1</v>
      </c>
      <c r="AO10" s="146">
        <v>-1</v>
      </c>
      <c r="AP10" s="169">
        <v>-0.4</v>
      </c>
      <c r="AQ10" s="163">
        <v>0</v>
      </c>
      <c r="AR10" s="165">
        <v>-1</v>
      </c>
      <c r="AS10" s="165">
        <v>-0.8</v>
      </c>
      <c r="AT10" s="169">
        <v>-0.8</v>
      </c>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3"/>
      <c r="CO10" s="3"/>
      <c r="CP10" s="3"/>
      <c r="CQ10" s="3"/>
      <c r="CR10" s="3"/>
      <c r="CS10" s="3"/>
      <c r="CT10" s="3"/>
      <c r="CU10" s="3"/>
      <c r="CV10" s="3"/>
      <c r="CW10" s="3"/>
    </row>
    <row r="11" spans="1:192" ht="14" x14ac:dyDescent="0.3">
      <c r="A11" s="3" t="s">
        <v>1</v>
      </c>
      <c r="D11" s="27">
        <f t="shared" si="0"/>
        <v>-0.31846236969234681</v>
      </c>
      <c r="E11" s="165"/>
      <c r="F11" s="164">
        <v>-1.1000000000000001</v>
      </c>
      <c r="G11" s="164">
        <v>-0.5</v>
      </c>
      <c r="H11" s="164">
        <v>-1.25</v>
      </c>
      <c r="I11" s="164">
        <v>-0.8</v>
      </c>
      <c r="J11" s="165">
        <v>-0.7</v>
      </c>
      <c r="K11" s="165">
        <v>-2.4</v>
      </c>
      <c r="L11" s="165">
        <v>2.5</v>
      </c>
      <c r="M11" s="165">
        <v>-0.8</v>
      </c>
      <c r="N11" s="165"/>
      <c r="O11" s="165">
        <v>5</v>
      </c>
      <c r="P11" s="164">
        <v>0.3</v>
      </c>
      <c r="Q11" s="166"/>
      <c r="R11" s="165">
        <v>-0.4</v>
      </c>
      <c r="S11" s="165">
        <v>-0.13043478260869565</v>
      </c>
      <c r="T11" s="165">
        <v>-0.3</v>
      </c>
      <c r="U11" s="165">
        <v>-2</v>
      </c>
      <c r="V11" s="165">
        <v>-0.1</v>
      </c>
      <c r="W11" s="165"/>
      <c r="X11" s="165">
        <v>-0.68421052631578949</v>
      </c>
      <c r="Y11" s="165">
        <v>-0.4</v>
      </c>
      <c r="Z11" s="165">
        <v>-0.8</v>
      </c>
      <c r="AA11" s="165">
        <v>-0.25</v>
      </c>
      <c r="AB11" s="165">
        <v>-0.4</v>
      </c>
      <c r="AC11" s="165">
        <v>4.5</v>
      </c>
      <c r="AD11" s="165">
        <v>0.1</v>
      </c>
      <c r="AE11" s="165">
        <v>0</v>
      </c>
      <c r="AF11" s="167"/>
      <c r="AG11" s="165">
        <v>-1.2</v>
      </c>
      <c r="AH11" s="165">
        <v>0</v>
      </c>
      <c r="AI11" s="165">
        <v>0.4</v>
      </c>
      <c r="AJ11" s="165">
        <v>-0.75</v>
      </c>
      <c r="AK11" s="147"/>
      <c r="AL11" s="165">
        <v>-0.5</v>
      </c>
      <c r="AM11" s="165">
        <v>0.2</v>
      </c>
      <c r="AN11" s="169">
        <v>-3.5</v>
      </c>
      <c r="AO11" s="146">
        <v>-2.5</v>
      </c>
      <c r="AP11" s="169">
        <v>0.3</v>
      </c>
      <c r="AQ11" s="163">
        <v>-1</v>
      </c>
      <c r="AR11" s="165">
        <v>-1.4</v>
      </c>
      <c r="AS11" s="165">
        <v>0.1</v>
      </c>
      <c r="AT11" s="169">
        <v>-1</v>
      </c>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3"/>
      <c r="CO11" s="3"/>
      <c r="CP11" s="3"/>
      <c r="CQ11" s="3"/>
      <c r="CR11" s="3"/>
      <c r="CS11" s="3"/>
      <c r="CT11" s="3"/>
      <c r="CU11" s="3"/>
      <c r="CV11" s="3"/>
      <c r="CW11" s="3"/>
    </row>
    <row r="12" spans="1:192" ht="14" x14ac:dyDescent="0.3">
      <c r="A12" s="3" t="s">
        <v>2</v>
      </c>
      <c r="D12" s="27">
        <f t="shared" si="0"/>
        <v>-0.33156093736757347</v>
      </c>
      <c r="E12" s="165"/>
      <c r="F12" s="164">
        <v>-0.6</v>
      </c>
      <c r="G12" s="164">
        <v>-1</v>
      </c>
      <c r="H12" s="164">
        <v>-1</v>
      </c>
      <c r="I12" s="164">
        <v>-0.6</v>
      </c>
      <c r="J12" s="165">
        <v>-0.1</v>
      </c>
      <c r="K12" s="182">
        <v>0.2</v>
      </c>
      <c r="L12" s="165">
        <v>1</v>
      </c>
      <c r="M12" s="165">
        <v>-0.8</v>
      </c>
      <c r="N12" s="165"/>
      <c r="O12" s="165">
        <v>4.166666666666667</v>
      </c>
      <c r="P12" s="164">
        <v>0</v>
      </c>
      <c r="Q12" s="166"/>
      <c r="R12" s="165">
        <v>-0.1</v>
      </c>
      <c r="S12" s="165">
        <v>-0.17391304347826086</v>
      </c>
      <c r="T12" s="165">
        <v>-0.2</v>
      </c>
      <c r="U12" s="165">
        <v>-1.3</v>
      </c>
      <c r="V12" s="165">
        <v>0.1</v>
      </c>
      <c r="W12" s="165"/>
      <c r="X12" s="165">
        <v>-0.57894736842105265</v>
      </c>
      <c r="Y12" s="165">
        <v>-1.4</v>
      </c>
      <c r="Z12" s="165">
        <v>-0.8</v>
      </c>
      <c r="AA12" s="165">
        <v>-0.75</v>
      </c>
      <c r="AB12" s="165">
        <v>-0.4</v>
      </c>
      <c r="AC12" s="165">
        <v>1</v>
      </c>
      <c r="AD12" s="165">
        <v>-0.5</v>
      </c>
      <c r="AE12" s="165">
        <v>0</v>
      </c>
      <c r="AF12" s="167"/>
      <c r="AG12" s="165">
        <v>-0.8</v>
      </c>
      <c r="AH12" s="165">
        <v>-0.6</v>
      </c>
      <c r="AI12" s="165">
        <v>0.2</v>
      </c>
      <c r="AJ12" s="165">
        <v>-1.5</v>
      </c>
      <c r="AK12" s="147"/>
      <c r="AL12" s="165">
        <v>-0.7</v>
      </c>
      <c r="AM12" s="165">
        <v>-0.1</v>
      </c>
      <c r="AN12" s="169">
        <v>-0.5</v>
      </c>
      <c r="AO12" s="146">
        <v>-1</v>
      </c>
      <c r="AP12" s="169">
        <v>0.4</v>
      </c>
      <c r="AQ12" s="163">
        <v>-0.2</v>
      </c>
      <c r="AR12" s="165">
        <v>-0.9</v>
      </c>
      <c r="AS12" s="165">
        <v>-1.7</v>
      </c>
      <c r="AT12" s="169">
        <v>-0.7</v>
      </c>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3"/>
      <c r="CO12" s="3"/>
      <c r="CP12" s="3"/>
      <c r="CQ12" s="3"/>
      <c r="CR12" s="3"/>
      <c r="CS12" s="3"/>
      <c r="CT12" s="3"/>
      <c r="CU12" s="3"/>
      <c r="CV12" s="3"/>
      <c r="CW12" s="3"/>
    </row>
    <row r="13" spans="1:192" ht="14" x14ac:dyDescent="0.3">
      <c r="A13" s="3" t="s">
        <v>3</v>
      </c>
      <c r="D13" s="27">
        <f t="shared" si="0"/>
        <v>-0.6267236630222901</v>
      </c>
      <c r="E13" s="165"/>
      <c r="F13" s="164">
        <v>-0.6</v>
      </c>
      <c r="G13" s="164">
        <v>0</v>
      </c>
      <c r="H13" s="164">
        <v>-1.5</v>
      </c>
      <c r="I13" s="164">
        <v>-0.5</v>
      </c>
      <c r="J13" s="165">
        <v>-0.5</v>
      </c>
      <c r="K13" s="182">
        <v>-0.2</v>
      </c>
      <c r="L13" s="165">
        <v>-1</v>
      </c>
      <c r="M13" s="165">
        <v>-0.6</v>
      </c>
      <c r="N13" s="165"/>
      <c r="O13" s="165">
        <v>2.6666666666666665</v>
      </c>
      <c r="P13" s="164">
        <v>-1.3</v>
      </c>
      <c r="Q13" s="166"/>
      <c r="R13" s="165">
        <v>-0.4</v>
      </c>
      <c r="S13" s="165">
        <v>-0.82608695652173914</v>
      </c>
      <c r="T13" s="165">
        <v>-1.1000000000000001</v>
      </c>
      <c r="U13" s="165">
        <v>-2.2999999999999998</v>
      </c>
      <c r="V13" s="165">
        <v>0.1</v>
      </c>
      <c r="W13" s="165"/>
      <c r="X13" s="165">
        <v>-5.2631578947368418E-2</v>
      </c>
      <c r="Y13" s="165">
        <v>-1.8</v>
      </c>
      <c r="Z13" s="165">
        <v>-1.3</v>
      </c>
      <c r="AA13" s="165">
        <v>-1.25</v>
      </c>
      <c r="AB13" s="165">
        <v>-0.2</v>
      </c>
      <c r="AC13" s="165">
        <v>4</v>
      </c>
      <c r="AD13" s="165">
        <v>-0.7</v>
      </c>
      <c r="AE13" s="165">
        <v>0</v>
      </c>
      <c r="AF13" s="167"/>
      <c r="AG13" s="165">
        <v>-1.4</v>
      </c>
      <c r="AH13" s="165">
        <v>0.4</v>
      </c>
      <c r="AI13" s="165">
        <v>-1</v>
      </c>
      <c r="AJ13" s="165">
        <v>-2</v>
      </c>
      <c r="AK13" s="147"/>
      <c r="AL13" s="165">
        <v>-1.1000000000000001</v>
      </c>
      <c r="AM13" s="165">
        <v>0.2</v>
      </c>
      <c r="AN13" s="169">
        <v>-2</v>
      </c>
      <c r="AO13" s="146">
        <v>-2</v>
      </c>
      <c r="AP13" s="169">
        <v>0</v>
      </c>
      <c r="AQ13" s="163">
        <v>-0.3</v>
      </c>
      <c r="AR13" s="165">
        <v>-1.2</v>
      </c>
      <c r="AS13" s="165">
        <v>-2.4</v>
      </c>
      <c r="AT13" s="169">
        <v>-0.4</v>
      </c>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3"/>
      <c r="CO13" s="3"/>
      <c r="CP13" s="3"/>
      <c r="CQ13" s="3"/>
      <c r="CR13" s="3"/>
      <c r="CS13" s="3"/>
      <c r="CT13" s="3"/>
      <c r="CU13" s="3"/>
      <c r="CV13" s="3"/>
      <c r="CW13" s="3"/>
    </row>
    <row r="14" spans="1:192" ht="14" x14ac:dyDescent="0.3">
      <c r="A14" s="3" t="s">
        <v>4</v>
      </c>
      <c r="D14" s="27">
        <f t="shared" si="0"/>
        <v>-0.47643550300872956</v>
      </c>
      <c r="E14" s="165"/>
      <c r="F14" s="164">
        <v>-0.9</v>
      </c>
      <c r="G14" s="164">
        <v>0</v>
      </c>
      <c r="H14" s="164">
        <v>-1.5</v>
      </c>
      <c r="I14" s="164">
        <v>-1</v>
      </c>
      <c r="J14" s="165">
        <v>0.1</v>
      </c>
      <c r="K14" s="182">
        <v>-0.6</v>
      </c>
      <c r="L14" s="165">
        <v>2</v>
      </c>
      <c r="M14" s="165">
        <v>-0.4</v>
      </c>
      <c r="N14" s="165"/>
      <c r="O14" s="165">
        <v>3.8333333333333335</v>
      </c>
      <c r="P14" s="164">
        <v>-0.7</v>
      </c>
      <c r="Q14" s="166"/>
      <c r="R14" s="165">
        <v>0</v>
      </c>
      <c r="S14" s="165">
        <v>-0.60869565217391308</v>
      </c>
      <c r="T14" s="165">
        <v>-0.5</v>
      </c>
      <c r="U14" s="165">
        <v>-1.7</v>
      </c>
      <c r="V14" s="165">
        <v>-0.1</v>
      </c>
      <c r="W14" s="165"/>
      <c r="X14" s="165">
        <v>-0.52631578947368418</v>
      </c>
      <c r="Y14" s="165">
        <v>-0.9</v>
      </c>
      <c r="Z14" s="165">
        <v>-0.8</v>
      </c>
      <c r="AA14" s="165">
        <v>-3</v>
      </c>
      <c r="AB14" s="165">
        <v>-0.8</v>
      </c>
      <c r="AC14" s="165">
        <v>5</v>
      </c>
      <c r="AD14" s="165">
        <v>-0.2</v>
      </c>
      <c r="AE14" s="165">
        <v>-1</v>
      </c>
      <c r="AF14" s="167"/>
      <c r="AG14" s="165">
        <v>-1.2</v>
      </c>
      <c r="AH14" s="165">
        <v>-0.4</v>
      </c>
      <c r="AI14" s="165">
        <v>0.1</v>
      </c>
      <c r="AJ14" s="165">
        <v>-0.25</v>
      </c>
      <c r="AK14" s="147"/>
      <c r="AL14" s="165">
        <v>-1.3</v>
      </c>
      <c r="AM14" s="165">
        <v>-0.2</v>
      </c>
      <c r="AN14" s="169">
        <v>-1.5</v>
      </c>
      <c r="AO14" s="146">
        <v>-4</v>
      </c>
      <c r="AP14" s="169">
        <v>0</v>
      </c>
      <c r="AQ14" s="163">
        <v>-0.6</v>
      </c>
      <c r="AR14" s="165">
        <v>-1.8</v>
      </c>
      <c r="AS14" s="165">
        <v>-1</v>
      </c>
      <c r="AT14" s="169">
        <v>-0.7</v>
      </c>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3"/>
      <c r="CO14" s="3"/>
      <c r="CP14" s="3"/>
      <c r="CQ14" s="3"/>
      <c r="CR14" s="3"/>
      <c r="CS14" s="3"/>
      <c r="CT14" s="3"/>
      <c r="CU14" s="3"/>
      <c r="CV14" s="3"/>
      <c r="CW14" s="3"/>
    </row>
    <row r="15" spans="1:192" ht="14" x14ac:dyDescent="0.3">
      <c r="A15" s="3" t="s">
        <v>5</v>
      </c>
      <c r="D15" s="27">
        <f t="shared" si="0"/>
        <v>-0.32378061700144084</v>
      </c>
      <c r="E15" s="165"/>
      <c r="F15" s="164">
        <v>-0.6</v>
      </c>
      <c r="G15" s="164">
        <v>0</v>
      </c>
      <c r="H15" s="164">
        <v>0</v>
      </c>
      <c r="I15" s="164">
        <v>-0.2</v>
      </c>
      <c r="J15" s="165">
        <v>0.3</v>
      </c>
      <c r="K15" s="182">
        <v>-1</v>
      </c>
      <c r="L15" s="165">
        <v>-1</v>
      </c>
      <c r="M15" s="165">
        <v>-0.6</v>
      </c>
      <c r="N15" s="165"/>
      <c r="O15" s="165">
        <v>1.6666666666666667</v>
      </c>
      <c r="P15" s="164">
        <v>-0.5</v>
      </c>
      <c r="Q15" s="166"/>
      <c r="R15" s="165">
        <v>0.3</v>
      </c>
      <c r="S15" s="165">
        <v>-0.30434782608695654</v>
      </c>
      <c r="T15" s="165">
        <v>1.1000000000000001</v>
      </c>
      <c r="U15" s="165">
        <v>-1</v>
      </c>
      <c r="V15" s="165">
        <v>-0.1</v>
      </c>
      <c r="W15" s="165"/>
      <c r="X15" s="165">
        <v>-0.36842105263157893</v>
      </c>
      <c r="Y15" s="165">
        <v>-0.2</v>
      </c>
      <c r="Z15" s="165">
        <v>-0.2</v>
      </c>
      <c r="AA15" s="165">
        <v>-0.5</v>
      </c>
      <c r="AB15" s="165">
        <v>-0.4</v>
      </c>
      <c r="AC15" s="165">
        <v>1</v>
      </c>
      <c r="AD15" s="165">
        <v>-0.1</v>
      </c>
      <c r="AE15" s="165">
        <v>0</v>
      </c>
      <c r="AF15" s="167"/>
      <c r="AG15" s="165">
        <v>-1.2</v>
      </c>
      <c r="AH15" s="165">
        <v>-0.2</v>
      </c>
      <c r="AI15" s="165">
        <v>-0.5</v>
      </c>
      <c r="AJ15" s="165">
        <v>-0.25</v>
      </c>
      <c r="AK15" s="147"/>
      <c r="AL15" s="165">
        <v>-0.4</v>
      </c>
      <c r="AM15" s="165">
        <v>0</v>
      </c>
      <c r="AN15" s="169">
        <v>-3</v>
      </c>
      <c r="AO15" s="146">
        <v>-1.5</v>
      </c>
      <c r="AP15" s="169">
        <v>0</v>
      </c>
      <c r="AQ15" s="163">
        <v>0</v>
      </c>
      <c r="AR15" s="165">
        <v>-0.5</v>
      </c>
      <c r="AS15" s="165">
        <v>-0.6</v>
      </c>
      <c r="AT15" s="169">
        <v>-0.8</v>
      </c>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3"/>
      <c r="CO15" s="3"/>
      <c r="CP15" s="3"/>
      <c r="CQ15" s="3"/>
      <c r="CR15" s="3"/>
      <c r="CS15" s="3"/>
      <c r="CT15" s="3"/>
      <c r="CU15" s="3"/>
      <c r="CV15" s="3"/>
      <c r="CW15" s="3"/>
    </row>
    <row r="16" spans="1:192" ht="14" x14ac:dyDescent="0.3">
      <c r="A16" s="3" t="s">
        <v>6</v>
      </c>
      <c r="D16" s="27">
        <f t="shared" si="0"/>
        <v>-0.46531132581857232</v>
      </c>
      <c r="E16" s="165"/>
      <c r="F16" s="164">
        <v>-0.9</v>
      </c>
      <c r="G16" s="164">
        <v>-1</v>
      </c>
      <c r="H16" s="164">
        <v>-0.25</v>
      </c>
      <c r="I16" s="164">
        <v>-0.8</v>
      </c>
      <c r="J16" s="165">
        <v>-0.1</v>
      </c>
      <c r="K16" s="182">
        <v>-1.8</v>
      </c>
      <c r="L16" s="165">
        <v>4</v>
      </c>
      <c r="M16" s="165">
        <v>-0.4</v>
      </c>
      <c r="N16" s="165"/>
      <c r="O16" s="165">
        <v>4</v>
      </c>
      <c r="P16" s="164">
        <v>-1.2</v>
      </c>
      <c r="Q16" s="166"/>
      <c r="R16" s="165">
        <v>-0.1</v>
      </c>
      <c r="S16" s="165">
        <v>-0.69565217391304346</v>
      </c>
      <c r="T16" s="165">
        <v>-0.5</v>
      </c>
      <c r="U16" s="165">
        <v>-1.3</v>
      </c>
      <c r="V16" s="165">
        <v>0.1</v>
      </c>
      <c r="W16" s="165"/>
      <c r="X16" s="165">
        <v>-5.5555555555555552E-2</v>
      </c>
      <c r="Y16" s="165">
        <v>-0.5</v>
      </c>
      <c r="Z16" s="165">
        <v>-0.7</v>
      </c>
      <c r="AA16" s="165">
        <v>-0.5</v>
      </c>
      <c r="AB16" s="165">
        <v>-0.8</v>
      </c>
      <c r="AC16" s="165">
        <v>2.5</v>
      </c>
      <c r="AD16" s="165">
        <v>-0.2</v>
      </c>
      <c r="AE16" s="165">
        <v>0</v>
      </c>
      <c r="AF16" s="167"/>
      <c r="AG16" s="165">
        <v>-2.2000000000000002</v>
      </c>
      <c r="AH16" s="165">
        <v>-0.2</v>
      </c>
      <c r="AI16" s="165">
        <v>1.1000000000000001</v>
      </c>
      <c r="AJ16" s="165">
        <v>-2.75</v>
      </c>
      <c r="AK16" s="147"/>
      <c r="AL16" s="165">
        <v>-1.1000000000000001</v>
      </c>
      <c r="AM16" s="165">
        <v>-0.2</v>
      </c>
      <c r="AN16" s="169">
        <v>-3</v>
      </c>
      <c r="AO16" s="146">
        <v>-2.5</v>
      </c>
      <c r="AP16" s="169">
        <v>0</v>
      </c>
      <c r="AQ16" s="163">
        <v>-0.9</v>
      </c>
      <c r="AR16" s="165">
        <v>-1.2</v>
      </c>
      <c r="AS16" s="165">
        <v>-2</v>
      </c>
      <c r="AT16" s="169">
        <v>-0.6</v>
      </c>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3"/>
      <c r="CO16" s="3"/>
      <c r="CP16" s="3"/>
      <c r="CQ16" s="3"/>
      <c r="CR16" s="3"/>
      <c r="CS16" s="3"/>
      <c r="CT16" s="3"/>
      <c r="CU16" s="3"/>
      <c r="CV16" s="3"/>
      <c r="CW16" s="3"/>
    </row>
    <row r="17" spans="1:101" ht="14" x14ac:dyDescent="0.3">
      <c r="A17" s="3" t="s">
        <v>7</v>
      </c>
      <c r="D17" s="27">
        <f t="shared" si="0"/>
        <v>-0.52353165522501899</v>
      </c>
      <c r="E17" s="165"/>
      <c r="F17" s="164">
        <v>-0.8</v>
      </c>
      <c r="G17" s="164">
        <v>0.5</v>
      </c>
      <c r="H17" s="164">
        <v>-0.75</v>
      </c>
      <c r="I17" s="164">
        <v>-1.7</v>
      </c>
      <c r="J17" s="165">
        <v>-0.1</v>
      </c>
      <c r="K17" s="182">
        <v>-2.6</v>
      </c>
      <c r="L17" s="165">
        <v>1</v>
      </c>
      <c r="M17" s="165">
        <v>-0.6</v>
      </c>
      <c r="N17" s="165"/>
      <c r="O17" s="165">
        <v>5.5</v>
      </c>
      <c r="P17" s="164">
        <v>-1.2</v>
      </c>
      <c r="Q17" s="166"/>
      <c r="R17" s="165">
        <v>-0.6</v>
      </c>
      <c r="S17" s="165">
        <v>-0.82608695652173914</v>
      </c>
      <c r="T17" s="165">
        <v>-0.1</v>
      </c>
      <c r="U17" s="165">
        <v>-0.3</v>
      </c>
      <c r="V17" s="165">
        <v>-0.4</v>
      </c>
      <c r="W17" s="165"/>
      <c r="X17" s="165">
        <v>-0.42105263157894735</v>
      </c>
      <c r="Y17" s="165">
        <v>-1</v>
      </c>
      <c r="Z17" s="165">
        <v>-1.1000000000000001</v>
      </c>
      <c r="AA17" s="165">
        <v>0</v>
      </c>
      <c r="AB17" s="165">
        <v>-0.7</v>
      </c>
      <c r="AC17" s="165">
        <v>3</v>
      </c>
      <c r="AD17" s="165">
        <v>0.1</v>
      </c>
      <c r="AE17" s="165">
        <v>0</v>
      </c>
      <c r="AF17" s="167"/>
      <c r="AG17" s="165">
        <v>-2.2999999999999998</v>
      </c>
      <c r="AH17" s="165">
        <v>-2</v>
      </c>
      <c r="AI17" s="165">
        <v>-0.7</v>
      </c>
      <c r="AJ17" s="165">
        <v>-2.75</v>
      </c>
      <c r="AK17" s="147"/>
      <c r="AL17" s="165">
        <v>-0.8</v>
      </c>
      <c r="AM17" s="165">
        <v>-0.1</v>
      </c>
      <c r="AN17" s="169">
        <v>1</v>
      </c>
      <c r="AO17" s="146">
        <v>-3.5</v>
      </c>
      <c r="AP17" s="169">
        <v>-0.4</v>
      </c>
      <c r="AQ17" s="163">
        <v>-0.5</v>
      </c>
      <c r="AR17" s="165">
        <v>-1.2</v>
      </c>
      <c r="AS17" s="165">
        <v>-1.3</v>
      </c>
      <c r="AT17" s="169">
        <v>-1.2</v>
      </c>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3"/>
      <c r="CO17" s="3"/>
      <c r="CP17" s="3"/>
      <c r="CQ17" s="3"/>
      <c r="CR17" s="3"/>
      <c r="CS17" s="3"/>
      <c r="CT17" s="3"/>
      <c r="CU17" s="3"/>
      <c r="CV17" s="3"/>
      <c r="CW17" s="3"/>
    </row>
    <row r="18" spans="1:101" ht="14" x14ac:dyDescent="0.3">
      <c r="A18" s="3" t="s">
        <v>8</v>
      </c>
      <c r="D18" s="27">
        <f t="shared" si="0"/>
        <v>-0.40452051021272983</v>
      </c>
      <c r="E18" s="165"/>
      <c r="F18" s="164">
        <v>-1.1000000000000001</v>
      </c>
      <c r="G18" s="164">
        <v>-0.5</v>
      </c>
      <c r="H18" s="164">
        <v>-1</v>
      </c>
      <c r="I18" s="164">
        <v>-0.7</v>
      </c>
      <c r="J18" s="165">
        <v>-0.8</v>
      </c>
      <c r="K18" s="182">
        <v>-0.2</v>
      </c>
      <c r="L18" s="165">
        <v>-0.5</v>
      </c>
      <c r="M18" s="165">
        <v>-0.6</v>
      </c>
      <c r="N18" s="165"/>
      <c r="O18" s="165">
        <v>3.6666666666666665</v>
      </c>
      <c r="P18" s="164">
        <v>-0.2</v>
      </c>
      <c r="Q18" s="166"/>
      <c r="R18" s="165">
        <v>-0.2</v>
      </c>
      <c r="S18" s="165">
        <v>-0.34782608695652173</v>
      </c>
      <c r="T18" s="165">
        <v>-0.9</v>
      </c>
      <c r="U18" s="165">
        <v>-1.3</v>
      </c>
      <c r="V18" s="165">
        <v>-0.1</v>
      </c>
      <c r="W18" s="165"/>
      <c r="X18" s="165">
        <v>-0.63157894736842102</v>
      </c>
      <c r="Y18" s="165">
        <v>-1.2</v>
      </c>
      <c r="Z18" s="165">
        <v>-1.1000000000000001</v>
      </c>
      <c r="AA18" s="165">
        <v>0</v>
      </c>
      <c r="AB18" s="165">
        <v>-0.8</v>
      </c>
      <c r="AC18" s="165">
        <v>3.5</v>
      </c>
      <c r="AD18" s="165">
        <v>-0.1</v>
      </c>
      <c r="AE18" s="165">
        <v>-1</v>
      </c>
      <c r="AF18" s="167"/>
      <c r="AG18" s="165">
        <v>-1.1000000000000001</v>
      </c>
      <c r="AH18" s="165">
        <v>-0.2</v>
      </c>
      <c r="AI18" s="165">
        <v>0.5</v>
      </c>
      <c r="AJ18" s="165">
        <v>-1.25</v>
      </c>
      <c r="AK18" s="147"/>
      <c r="AL18" s="165">
        <v>-1.2</v>
      </c>
      <c r="AM18" s="165">
        <v>-0.2</v>
      </c>
      <c r="AN18" s="169">
        <v>-0.5</v>
      </c>
      <c r="AO18" s="146">
        <v>-3.5</v>
      </c>
      <c r="AP18" s="169">
        <v>0</v>
      </c>
      <c r="AQ18" s="163">
        <v>0.4</v>
      </c>
      <c r="AR18" s="165">
        <v>-0.8</v>
      </c>
      <c r="AS18" s="165">
        <v>-0.1</v>
      </c>
      <c r="AT18" s="169">
        <v>-0.5</v>
      </c>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3"/>
      <c r="CO18" s="3"/>
      <c r="CP18" s="3"/>
      <c r="CQ18" s="3"/>
      <c r="CR18" s="3"/>
      <c r="CS18" s="3"/>
      <c r="CT18" s="3"/>
      <c r="CU18" s="3"/>
      <c r="CV18" s="3"/>
      <c r="CW18" s="3"/>
    </row>
    <row r="19" spans="1:101" ht="14" x14ac:dyDescent="0.3">
      <c r="A19" s="3" t="s">
        <v>9</v>
      </c>
      <c r="D19" s="27">
        <f t="shared" si="0"/>
        <v>-0.15780786507331135</v>
      </c>
      <c r="E19" s="165"/>
      <c r="F19" s="164">
        <v>-0.8</v>
      </c>
      <c r="G19" s="164">
        <v>-0.5</v>
      </c>
      <c r="H19" s="164">
        <v>0</v>
      </c>
      <c r="I19" s="164">
        <v>-0.7</v>
      </c>
      <c r="J19" s="165">
        <v>0.2</v>
      </c>
      <c r="K19" s="182">
        <v>0.8</v>
      </c>
      <c r="L19" s="165">
        <v>-0.5</v>
      </c>
      <c r="M19" s="165">
        <v>-0.4</v>
      </c>
      <c r="N19" s="165"/>
      <c r="O19" s="165">
        <v>3.3333333333333335</v>
      </c>
      <c r="P19" s="164">
        <v>-0.7</v>
      </c>
      <c r="Q19" s="166"/>
      <c r="R19" s="165">
        <v>-0.1</v>
      </c>
      <c r="S19" s="165">
        <v>4.3478260869565216E-2</v>
      </c>
      <c r="T19" s="165">
        <v>-0.8</v>
      </c>
      <c r="U19" s="165">
        <v>-2.7</v>
      </c>
      <c r="V19" s="165">
        <v>0.3</v>
      </c>
      <c r="W19" s="165"/>
      <c r="X19" s="165">
        <v>-0.15789473684210525</v>
      </c>
      <c r="Y19" s="165">
        <v>-1.6</v>
      </c>
      <c r="Z19" s="165">
        <v>-0.4</v>
      </c>
      <c r="AA19" s="165">
        <v>-0.25</v>
      </c>
      <c r="AB19" s="165">
        <v>0.3</v>
      </c>
      <c r="AC19" s="165">
        <v>3</v>
      </c>
      <c r="AD19" s="165">
        <v>0.3</v>
      </c>
      <c r="AE19" s="165">
        <v>0</v>
      </c>
      <c r="AF19" s="167"/>
      <c r="AG19" s="165">
        <v>-1</v>
      </c>
      <c r="AH19" s="165">
        <v>-0.2</v>
      </c>
      <c r="AI19" s="165">
        <v>1</v>
      </c>
      <c r="AJ19" s="165">
        <v>0.25</v>
      </c>
      <c r="AK19" s="147"/>
      <c r="AL19" s="165">
        <v>-0.9</v>
      </c>
      <c r="AM19" s="165">
        <v>-0.2</v>
      </c>
      <c r="AN19" s="169">
        <v>1</v>
      </c>
      <c r="AO19" s="146">
        <v>-2.5</v>
      </c>
      <c r="AP19" s="169">
        <v>-0.3</v>
      </c>
      <c r="AQ19" s="163">
        <v>0</v>
      </c>
      <c r="AR19" s="165">
        <v>-0.8</v>
      </c>
      <c r="AS19" s="165">
        <v>-0.9</v>
      </c>
      <c r="AT19" s="169">
        <v>0.2</v>
      </c>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3"/>
      <c r="CO19" s="3"/>
      <c r="CP19" s="3"/>
      <c r="CQ19" s="3"/>
      <c r="CR19" s="3"/>
      <c r="CS19" s="3"/>
      <c r="CT19" s="3"/>
      <c r="CU19" s="3"/>
      <c r="CV19" s="3"/>
      <c r="CW19" s="3"/>
    </row>
    <row r="20" spans="1:101" ht="14" x14ac:dyDescent="0.3">
      <c r="A20" s="3" t="s">
        <v>10</v>
      </c>
      <c r="D20" s="27">
        <f t="shared" si="0"/>
        <v>-0.32752457835409782</v>
      </c>
      <c r="E20" s="165"/>
      <c r="F20" s="164">
        <v>-0.7</v>
      </c>
      <c r="G20" s="164">
        <v>-0.5</v>
      </c>
      <c r="H20" s="164">
        <v>-1</v>
      </c>
      <c r="I20" s="164">
        <v>-1.3</v>
      </c>
      <c r="J20" s="165">
        <v>-0.2</v>
      </c>
      <c r="K20" s="182">
        <v>-1.4</v>
      </c>
      <c r="L20" s="165">
        <v>0</v>
      </c>
      <c r="M20" s="165">
        <v>-0.4</v>
      </c>
      <c r="N20" s="165"/>
      <c r="O20" s="165">
        <v>2.1666666666666665</v>
      </c>
      <c r="P20" s="164">
        <v>0</v>
      </c>
      <c r="Q20" s="166"/>
      <c r="R20" s="165">
        <v>-0.4</v>
      </c>
      <c r="S20" s="165">
        <v>0.2608695652173913</v>
      </c>
      <c r="T20" s="165">
        <v>0.4</v>
      </c>
      <c r="U20" s="165">
        <v>-1.7</v>
      </c>
      <c r="V20" s="165">
        <v>-1.7</v>
      </c>
      <c r="W20" s="165"/>
      <c r="X20" s="165">
        <v>-0.36842105263157893</v>
      </c>
      <c r="Y20" s="165">
        <v>-0.2</v>
      </c>
      <c r="Z20" s="165">
        <v>-0.4</v>
      </c>
      <c r="AA20" s="165">
        <v>1</v>
      </c>
      <c r="AB20" s="165">
        <v>-0.6</v>
      </c>
      <c r="AC20" s="165">
        <v>1</v>
      </c>
      <c r="AD20" s="165">
        <v>-0.3</v>
      </c>
      <c r="AE20" s="165">
        <v>0</v>
      </c>
      <c r="AF20" s="167"/>
      <c r="AG20" s="165">
        <v>-0.6</v>
      </c>
      <c r="AH20" s="165">
        <v>-0.4</v>
      </c>
      <c r="AI20" s="165">
        <v>0.5</v>
      </c>
      <c r="AJ20" s="165">
        <v>-1.75</v>
      </c>
      <c r="AK20" s="147"/>
      <c r="AL20" s="165">
        <v>-0.1</v>
      </c>
      <c r="AM20" s="165">
        <v>-0.1</v>
      </c>
      <c r="AN20" s="169">
        <v>2</v>
      </c>
      <c r="AO20" s="146">
        <v>1</v>
      </c>
      <c r="AP20" s="169">
        <v>-0.6</v>
      </c>
      <c r="AQ20" s="163">
        <v>-0.3</v>
      </c>
      <c r="AR20" s="165">
        <v>-1</v>
      </c>
      <c r="AS20" s="165">
        <v>-2.1</v>
      </c>
      <c r="AT20" s="169">
        <v>-2</v>
      </c>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3"/>
      <c r="CO20" s="3"/>
      <c r="CP20" s="3"/>
      <c r="CQ20" s="3"/>
      <c r="CR20" s="3"/>
      <c r="CS20" s="3"/>
      <c r="CT20" s="3"/>
      <c r="CU20" s="3"/>
      <c r="CV20" s="3"/>
      <c r="CW20" s="3"/>
    </row>
    <row r="21" spans="1:101" ht="14" x14ac:dyDescent="0.3">
      <c r="A21" s="3" t="s">
        <v>11</v>
      </c>
      <c r="D21" s="27">
        <f t="shared" si="0"/>
        <v>0.13933596067463339</v>
      </c>
      <c r="E21" s="165"/>
      <c r="F21" s="164">
        <v>-0.3</v>
      </c>
      <c r="G21" s="164">
        <v>0</v>
      </c>
      <c r="H21" s="164">
        <v>-0.75</v>
      </c>
      <c r="I21" s="164">
        <v>0.6</v>
      </c>
      <c r="J21" s="165">
        <v>-0.1</v>
      </c>
      <c r="K21" s="182">
        <v>0</v>
      </c>
      <c r="L21" s="165">
        <v>1</v>
      </c>
      <c r="M21" s="165">
        <v>0.1</v>
      </c>
      <c r="N21" s="165"/>
      <c r="O21" s="165">
        <v>2.1666666666666665</v>
      </c>
      <c r="P21" s="164">
        <v>1.2</v>
      </c>
      <c r="Q21" s="166"/>
      <c r="R21" s="165">
        <v>0.1</v>
      </c>
      <c r="S21" s="165">
        <v>-0.43478260869565216</v>
      </c>
      <c r="T21" s="165">
        <v>0.5</v>
      </c>
      <c r="U21" s="165">
        <v>1.7</v>
      </c>
      <c r="V21" s="165">
        <v>0.6</v>
      </c>
      <c r="W21" s="165"/>
      <c r="X21" s="165">
        <v>-0.31578947368421051</v>
      </c>
      <c r="Y21" s="165">
        <v>1.1000000000000001</v>
      </c>
      <c r="Z21" s="165">
        <v>0.6</v>
      </c>
      <c r="AA21" s="165">
        <v>0.25</v>
      </c>
      <c r="AB21" s="165">
        <v>0.2</v>
      </c>
      <c r="AC21" s="165">
        <v>1</v>
      </c>
      <c r="AD21" s="165">
        <v>0.5</v>
      </c>
      <c r="AE21" s="165">
        <v>0</v>
      </c>
      <c r="AF21" s="167"/>
      <c r="AG21" s="165">
        <v>-0.2</v>
      </c>
      <c r="AH21" s="165">
        <v>0</v>
      </c>
      <c r="AI21" s="165">
        <v>0.5</v>
      </c>
      <c r="AJ21" s="165">
        <v>-0.5</v>
      </c>
      <c r="AK21" s="147"/>
      <c r="AL21" s="165">
        <v>-1.5</v>
      </c>
      <c r="AM21" s="165">
        <v>-0.5</v>
      </c>
      <c r="AN21" s="169">
        <v>0</v>
      </c>
      <c r="AO21" s="146">
        <v>-1.5</v>
      </c>
      <c r="AP21" s="169">
        <v>0.1</v>
      </c>
      <c r="AQ21" s="163">
        <v>-0.5</v>
      </c>
      <c r="AR21" s="165">
        <v>-0.4</v>
      </c>
      <c r="AS21" s="165">
        <v>0</v>
      </c>
      <c r="AT21" s="169">
        <v>-0.2</v>
      </c>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3"/>
      <c r="CO21" s="3"/>
      <c r="CP21" s="3"/>
      <c r="CQ21" s="3"/>
      <c r="CR21" s="3"/>
      <c r="CS21" s="3"/>
      <c r="CT21" s="3"/>
      <c r="CU21" s="3"/>
      <c r="CV21" s="3"/>
      <c r="CW21" s="3"/>
    </row>
    <row r="22" spans="1:101" ht="14" x14ac:dyDescent="0.3">
      <c r="A22" s="3" t="s">
        <v>12</v>
      </c>
      <c r="D22" s="27">
        <f t="shared" si="0"/>
        <v>-0.733705186880244</v>
      </c>
      <c r="E22" s="165"/>
      <c r="F22" s="164">
        <v>-1.9</v>
      </c>
      <c r="G22" s="164">
        <v>0</v>
      </c>
      <c r="H22" s="164">
        <v>-1</v>
      </c>
      <c r="I22" s="164">
        <v>-2.1</v>
      </c>
      <c r="J22" s="165">
        <v>-0.8</v>
      </c>
      <c r="K22" s="182">
        <v>-1.4</v>
      </c>
      <c r="L22" s="165">
        <v>2</v>
      </c>
      <c r="M22" s="165">
        <v>-0.8</v>
      </c>
      <c r="N22" s="165"/>
      <c r="O22" s="165">
        <v>5</v>
      </c>
      <c r="P22" s="164">
        <v>0.2</v>
      </c>
      <c r="Q22" s="166"/>
      <c r="R22" s="165">
        <v>-0.6</v>
      </c>
      <c r="S22" s="165">
        <v>-1.173913043478261</v>
      </c>
      <c r="T22" s="165">
        <v>-0.4</v>
      </c>
      <c r="U22" s="165">
        <v>-2.2999999999999998</v>
      </c>
      <c r="V22" s="165">
        <v>0.2</v>
      </c>
      <c r="W22" s="165"/>
      <c r="X22" s="165">
        <v>-0.78947368421052633</v>
      </c>
      <c r="Y22" s="165">
        <v>-1</v>
      </c>
      <c r="Z22" s="165">
        <v>-1</v>
      </c>
      <c r="AA22" s="165">
        <v>-1</v>
      </c>
      <c r="AB22" s="165">
        <v>-1.9</v>
      </c>
      <c r="AC22" s="165">
        <v>2.5</v>
      </c>
      <c r="AD22" s="165">
        <v>-0.3</v>
      </c>
      <c r="AE22" s="165">
        <v>0</v>
      </c>
      <c r="AF22" s="167"/>
      <c r="AG22" s="165">
        <v>-2.1</v>
      </c>
      <c r="AH22" s="165">
        <v>-0.6</v>
      </c>
      <c r="AI22" s="165">
        <v>-0.4</v>
      </c>
      <c r="AJ22" s="165">
        <v>-2.25</v>
      </c>
      <c r="AK22" s="147"/>
      <c r="AL22" s="165">
        <v>-1.1000000000000001</v>
      </c>
      <c r="AM22" s="165">
        <v>-0.5</v>
      </c>
      <c r="AN22" s="169">
        <v>-2</v>
      </c>
      <c r="AO22" s="146">
        <v>-4</v>
      </c>
      <c r="AP22" s="169">
        <v>-0.3</v>
      </c>
      <c r="AQ22" s="163">
        <v>-1</v>
      </c>
      <c r="AR22" s="165">
        <v>-1.4</v>
      </c>
      <c r="AS22" s="165">
        <v>-0.9</v>
      </c>
      <c r="AT22" s="169">
        <v>-1.3</v>
      </c>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3"/>
      <c r="CO22" s="3"/>
      <c r="CP22" s="3"/>
      <c r="CQ22" s="3"/>
      <c r="CR22" s="3"/>
      <c r="CS22" s="3"/>
      <c r="CT22" s="3"/>
      <c r="CU22" s="3"/>
      <c r="CV22" s="3"/>
      <c r="CW22" s="3"/>
    </row>
    <row r="23" spans="1:101" ht="14" x14ac:dyDescent="0.3">
      <c r="A23" s="3" t="s">
        <v>13</v>
      </c>
      <c r="D23" s="27">
        <f t="shared" si="0"/>
        <v>-0.3033562166285278</v>
      </c>
      <c r="E23" s="165"/>
      <c r="F23" s="164">
        <v>-0.7</v>
      </c>
      <c r="G23" s="164">
        <v>0.5</v>
      </c>
      <c r="H23" s="164">
        <v>-1.75</v>
      </c>
      <c r="I23" s="164">
        <v>-1.3</v>
      </c>
      <c r="J23" s="165">
        <v>-1.1000000000000001</v>
      </c>
      <c r="K23" s="182">
        <v>-2.6</v>
      </c>
      <c r="L23" s="165">
        <v>1</v>
      </c>
      <c r="M23" s="165">
        <v>-0.1</v>
      </c>
      <c r="N23" s="165"/>
      <c r="O23" s="165">
        <v>5</v>
      </c>
      <c r="P23" s="164">
        <v>-0.2</v>
      </c>
      <c r="Q23" s="166"/>
      <c r="R23" s="165">
        <v>-0.3</v>
      </c>
      <c r="S23" s="165">
        <v>-0.82608695652173914</v>
      </c>
      <c r="T23" s="165">
        <v>-0.2</v>
      </c>
      <c r="U23" s="165">
        <v>-2</v>
      </c>
      <c r="V23" s="165">
        <v>0.2</v>
      </c>
      <c r="W23" s="165"/>
      <c r="X23" s="165">
        <v>-0.89473684210526316</v>
      </c>
      <c r="Y23" s="165">
        <v>1.9</v>
      </c>
      <c r="Z23" s="165">
        <v>-0.6</v>
      </c>
      <c r="AA23" s="165">
        <v>0</v>
      </c>
      <c r="AB23" s="165">
        <v>0.2</v>
      </c>
      <c r="AC23" s="165">
        <v>2</v>
      </c>
      <c r="AD23" s="165">
        <v>-0.6</v>
      </c>
      <c r="AE23" s="165">
        <v>0</v>
      </c>
      <c r="AF23" s="167"/>
      <c r="AG23" s="165">
        <v>-1.1000000000000001</v>
      </c>
      <c r="AH23" s="165">
        <v>-1</v>
      </c>
      <c r="AI23" s="165">
        <v>0.6</v>
      </c>
      <c r="AJ23" s="165">
        <v>-1.75</v>
      </c>
      <c r="AK23" s="147"/>
      <c r="AL23" s="165">
        <v>-0.5</v>
      </c>
      <c r="AM23" s="165">
        <v>-0.2</v>
      </c>
      <c r="AN23" s="169">
        <v>2</v>
      </c>
      <c r="AO23" s="146">
        <v>-2.5</v>
      </c>
      <c r="AP23" s="169">
        <v>0</v>
      </c>
      <c r="AQ23" s="163">
        <v>-0.7</v>
      </c>
      <c r="AR23" s="165">
        <v>-0.8</v>
      </c>
      <c r="AS23" s="165">
        <v>-1.6</v>
      </c>
      <c r="AT23" s="169">
        <v>-1</v>
      </c>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3"/>
      <c r="CO23" s="3"/>
      <c r="CP23" s="3"/>
      <c r="CQ23" s="3"/>
      <c r="CR23" s="3"/>
      <c r="CS23" s="3"/>
      <c r="CT23" s="3"/>
      <c r="CU23" s="3"/>
      <c r="CV23" s="3"/>
      <c r="CW23" s="3"/>
    </row>
    <row r="24" spans="1:101" ht="14" x14ac:dyDescent="0.3">
      <c r="A24" s="3" t="s">
        <v>14</v>
      </c>
      <c r="D24" s="27">
        <f t="shared" si="0"/>
        <v>-0.78101322145944574</v>
      </c>
      <c r="E24" s="165"/>
      <c r="F24" s="164">
        <v>-0.9</v>
      </c>
      <c r="G24" s="164">
        <v>-0.5</v>
      </c>
      <c r="H24" s="164">
        <v>-16</v>
      </c>
      <c r="I24" s="164">
        <v>-1.3</v>
      </c>
      <c r="J24" s="165">
        <v>0</v>
      </c>
      <c r="K24" s="182">
        <v>-0.4</v>
      </c>
      <c r="L24" s="165">
        <v>0.5</v>
      </c>
      <c r="M24" s="165">
        <v>-0.5</v>
      </c>
      <c r="N24" s="165"/>
      <c r="O24" s="165">
        <v>3</v>
      </c>
      <c r="P24" s="164">
        <v>0.8</v>
      </c>
      <c r="Q24" s="166"/>
      <c r="R24" s="165">
        <v>-0.5</v>
      </c>
      <c r="S24" s="165">
        <v>-0.52173913043478259</v>
      </c>
      <c r="T24" s="165">
        <v>-1.1000000000000001</v>
      </c>
      <c r="U24" s="165">
        <v>0</v>
      </c>
      <c r="V24" s="165">
        <v>0.3</v>
      </c>
      <c r="W24" s="165"/>
      <c r="X24" s="165">
        <v>-0.89473684210526316</v>
      </c>
      <c r="Y24" s="165">
        <v>-0.9</v>
      </c>
      <c r="Z24" s="165">
        <v>-0.6</v>
      </c>
      <c r="AA24" s="165">
        <v>0</v>
      </c>
      <c r="AB24" s="165">
        <v>-0.4</v>
      </c>
      <c r="AC24" s="165">
        <v>2.5</v>
      </c>
      <c r="AD24" s="165">
        <v>-0.1</v>
      </c>
      <c r="AE24" s="165">
        <v>0</v>
      </c>
      <c r="AF24" s="167"/>
      <c r="AG24" s="165">
        <v>-1</v>
      </c>
      <c r="AH24" s="165">
        <v>-0.4</v>
      </c>
      <c r="AI24" s="165">
        <v>0.2</v>
      </c>
      <c r="AJ24" s="165">
        <v>-1.5</v>
      </c>
      <c r="AK24" s="147"/>
      <c r="AL24" s="165">
        <v>-1.1000000000000001</v>
      </c>
      <c r="AM24" s="165">
        <v>-0.1</v>
      </c>
      <c r="AN24" s="169">
        <v>0</v>
      </c>
      <c r="AO24" s="146">
        <v>-5</v>
      </c>
      <c r="AP24" s="169">
        <v>0.1</v>
      </c>
      <c r="AQ24" s="163">
        <v>-0.3</v>
      </c>
      <c r="AR24" s="165">
        <v>-0.6</v>
      </c>
      <c r="AS24" s="165">
        <v>-0.3</v>
      </c>
      <c r="AT24" s="169">
        <v>-0.6</v>
      </c>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3"/>
      <c r="CO24" s="3"/>
      <c r="CP24" s="3"/>
      <c r="CQ24" s="3"/>
      <c r="CR24" s="3"/>
      <c r="CS24" s="3"/>
      <c r="CT24" s="3"/>
      <c r="CU24" s="3"/>
      <c r="CV24" s="3"/>
      <c r="CW24" s="3"/>
    </row>
    <row r="25" spans="1:101" ht="14" x14ac:dyDescent="0.3">
      <c r="A25" s="3" t="s">
        <v>15</v>
      </c>
      <c r="D25" s="27">
        <f t="shared" si="0"/>
        <v>-0.3182059920332232</v>
      </c>
      <c r="E25" s="165"/>
      <c r="F25" s="164">
        <v>-1.1000000000000001</v>
      </c>
      <c r="G25" s="164">
        <v>1.5</v>
      </c>
      <c r="H25" s="164">
        <v>0.5</v>
      </c>
      <c r="I25" s="164">
        <v>-1.5</v>
      </c>
      <c r="J25" s="165">
        <v>0.2</v>
      </c>
      <c r="K25" s="182">
        <v>-2.2000000000000002</v>
      </c>
      <c r="L25" s="165">
        <v>0.5</v>
      </c>
      <c r="M25" s="165">
        <v>-0.3</v>
      </c>
      <c r="N25" s="165"/>
      <c r="O25" s="165">
        <v>5.166666666666667</v>
      </c>
      <c r="P25" s="164">
        <v>0.2</v>
      </c>
      <c r="Q25" s="166"/>
      <c r="R25" s="165">
        <v>-0.7</v>
      </c>
      <c r="S25" s="165">
        <v>-0.78260869565217395</v>
      </c>
      <c r="T25" s="165">
        <v>-0.8</v>
      </c>
      <c r="U25" s="165">
        <v>0.3</v>
      </c>
      <c r="V25" s="165">
        <v>-0.1</v>
      </c>
      <c r="W25" s="165"/>
      <c r="X25" s="165">
        <v>-0.78947368421052633</v>
      </c>
      <c r="Y25" s="165">
        <v>-1.4</v>
      </c>
      <c r="Z25" s="165">
        <v>-1.1000000000000001</v>
      </c>
      <c r="AA25" s="165">
        <v>0.5</v>
      </c>
      <c r="AB25" s="165">
        <v>-0.2</v>
      </c>
      <c r="AC25" s="165">
        <v>3.5</v>
      </c>
      <c r="AD25" s="165">
        <v>-0.2</v>
      </c>
      <c r="AE25" s="165">
        <v>0</v>
      </c>
      <c r="AF25" s="172"/>
      <c r="AG25" s="165">
        <v>-1.9</v>
      </c>
      <c r="AH25" s="165">
        <v>-1.6</v>
      </c>
      <c r="AI25" s="165">
        <v>-0.5</v>
      </c>
      <c r="AJ25" s="165">
        <v>-1.75</v>
      </c>
      <c r="AK25" s="147"/>
      <c r="AL25" s="165">
        <v>-1.5</v>
      </c>
      <c r="AM25" s="165">
        <v>0.2</v>
      </c>
      <c r="AN25" s="169">
        <v>0</v>
      </c>
      <c r="AO25" s="146">
        <v>-3.5</v>
      </c>
      <c r="AP25" s="169">
        <v>-0.4</v>
      </c>
      <c r="AQ25" s="163">
        <v>-0.3</v>
      </c>
      <c r="AR25" s="165">
        <v>-1.3</v>
      </c>
      <c r="AS25" s="165">
        <v>-0.2</v>
      </c>
      <c r="AT25" s="169">
        <v>0.1</v>
      </c>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3"/>
      <c r="CO25" s="3"/>
      <c r="CP25" s="3"/>
      <c r="CQ25" s="3"/>
      <c r="CR25" s="3"/>
      <c r="CS25" s="3"/>
      <c r="CT25" s="3"/>
      <c r="CU25" s="3"/>
      <c r="CV25" s="3"/>
      <c r="CW25" s="3"/>
    </row>
    <row r="26" spans="1:101" ht="14" x14ac:dyDescent="0.3">
      <c r="A26" s="20" t="s">
        <v>18</v>
      </c>
      <c r="C26" s="4"/>
      <c r="D26" s="27">
        <f>AVERAGE(E26:AT26)</f>
        <v>-8.6113466978133744</v>
      </c>
      <c r="E26" s="165"/>
      <c r="F26" s="164">
        <v>-14.1</v>
      </c>
      <c r="G26" s="164">
        <v>-5</v>
      </c>
      <c r="H26" s="164">
        <v>-28.5</v>
      </c>
      <c r="I26" s="164">
        <v>-14.8</v>
      </c>
      <c r="J26" s="165">
        <v>-4.4000000000000004</v>
      </c>
      <c r="K26" s="182">
        <v>-16.600000000000001</v>
      </c>
      <c r="L26" s="165">
        <v>13.5</v>
      </c>
      <c r="M26" s="165">
        <v>-8.1</v>
      </c>
      <c r="N26" s="165"/>
      <c r="O26" s="165">
        <f>AVERAGE(O10:O25)</f>
        <v>3.8125</v>
      </c>
      <c r="P26" s="164">
        <v>-3.3</v>
      </c>
      <c r="Q26" s="166"/>
      <c r="R26" s="165">
        <v>-3.9</v>
      </c>
      <c r="S26" s="165">
        <v>-7.6956521739130439</v>
      </c>
      <c r="T26" s="165">
        <v>-4.8</v>
      </c>
      <c r="U26" s="165">
        <v>-19.7</v>
      </c>
      <c r="V26" s="165">
        <v>-1</v>
      </c>
      <c r="W26" s="165"/>
      <c r="X26" s="165">
        <v>-4.6315789473684212</v>
      </c>
      <c r="Y26" s="165">
        <v>-11.2</v>
      </c>
      <c r="Z26" s="165">
        <v>-11</v>
      </c>
      <c r="AA26" s="165">
        <v>-4.25</v>
      </c>
      <c r="AB26" s="165">
        <v>-7.4</v>
      </c>
      <c r="AC26" s="165">
        <f>AVERAGE(AC10:AC25)</f>
        <v>2.65625</v>
      </c>
      <c r="AD26" s="165">
        <v>-2.7</v>
      </c>
      <c r="AE26" s="165">
        <v>-2</v>
      </c>
      <c r="AF26" s="167"/>
      <c r="AG26" s="165">
        <v>-20.2</v>
      </c>
      <c r="AH26" s="165">
        <v>-7</v>
      </c>
      <c r="AI26" s="165">
        <v>2.4</v>
      </c>
      <c r="AJ26" s="165">
        <v>-21</v>
      </c>
      <c r="AK26" s="147"/>
      <c r="AL26" s="165">
        <v>-14.6</v>
      </c>
      <c r="AM26" s="165">
        <v>-1.7</v>
      </c>
      <c r="AN26" s="169">
        <v>-11</v>
      </c>
      <c r="AO26" s="146">
        <v>-30</v>
      </c>
      <c r="AP26" s="169">
        <v>-1.6</v>
      </c>
      <c r="AQ26" s="163">
        <v>-6.2</v>
      </c>
      <c r="AR26" s="165">
        <v>-16.2</v>
      </c>
      <c r="AS26" s="165">
        <v>-16.2</v>
      </c>
      <c r="AT26" s="169">
        <v>-11.6</v>
      </c>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3"/>
      <c r="CO26" s="3"/>
      <c r="CP26" s="3"/>
      <c r="CQ26" s="3"/>
      <c r="CR26" s="3"/>
      <c r="CS26" s="3"/>
      <c r="CT26" s="3"/>
      <c r="CU26" s="3"/>
      <c r="CV26" s="3"/>
      <c r="CW26" s="3"/>
    </row>
    <row r="27" spans="1:101" ht="14" x14ac:dyDescent="0.3">
      <c r="D27" s="28"/>
      <c r="E27" s="175"/>
      <c r="F27" s="155"/>
      <c r="G27" s="155"/>
      <c r="H27" s="155"/>
      <c r="I27" s="155"/>
      <c r="J27" s="175"/>
      <c r="K27" s="183"/>
      <c r="L27" s="175"/>
      <c r="M27" s="175"/>
      <c r="N27" s="184"/>
      <c r="O27" s="175"/>
      <c r="P27" s="155"/>
      <c r="Q27" s="185"/>
      <c r="R27" s="175"/>
      <c r="S27" s="175"/>
      <c r="T27" s="175"/>
      <c r="U27" s="175"/>
      <c r="V27" s="175"/>
      <c r="W27" s="175"/>
      <c r="X27" s="175"/>
      <c r="Y27" s="175"/>
      <c r="Z27" s="175"/>
      <c r="AA27" s="175"/>
      <c r="AB27" s="175"/>
      <c r="AC27" s="175"/>
      <c r="AD27" s="175"/>
      <c r="AE27" s="175"/>
      <c r="AF27" s="186"/>
      <c r="AG27" s="175"/>
      <c r="AH27" s="175"/>
      <c r="AI27" s="175"/>
      <c r="AJ27" s="184"/>
      <c r="AK27" s="202"/>
      <c r="AL27" s="175"/>
      <c r="AM27" s="175"/>
      <c r="AN27" s="187"/>
      <c r="AO27" s="180"/>
      <c r="AP27" s="187"/>
      <c r="AQ27" s="175"/>
      <c r="AR27" s="175"/>
      <c r="AS27" s="175"/>
      <c r="AT27" s="187"/>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3"/>
      <c r="CO27" s="3"/>
      <c r="CP27" s="3"/>
      <c r="CQ27" s="3"/>
      <c r="CR27" s="3"/>
      <c r="CS27" s="3"/>
      <c r="CT27" s="3"/>
      <c r="CU27" s="3"/>
      <c r="CV27" s="3"/>
      <c r="CW27" s="3"/>
    </row>
    <row r="28" spans="1:101" ht="14" x14ac:dyDescent="0.3">
      <c r="A28" s="3" t="s">
        <v>19</v>
      </c>
      <c r="D28" s="27">
        <f>AVERAGE(E28:CM28)</f>
        <v>0.55730329611908558</v>
      </c>
      <c r="E28" s="165"/>
      <c r="F28" s="164">
        <v>0.1</v>
      </c>
      <c r="G28" s="164">
        <v>0</v>
      </c>
      <c r="H28" s="164">
        <v>0</v>
      </c>
      <c r="I28" s="164">
        <v>0</v>
      </c>
      <c r="J28" s="165">
        <v>0.2</v>
      </c>
      <c r="K28" s="188">
        <v>0.6</v>
      </c>
      <c r="L28" s="165">
        <v>0</v>
      </c>
      <c r="M28" s="165">
        <v>0.2</v>
      </c>
      <c r="N28" s="165"/>
      <c r="O28" s="165">
        <v>2.4</v>
      </c>
      <c r="P28" s="164">
        <v>0</v>
      </c>
      <c r="Q28" s="166"/>
      <c r="R28" s="165">
        <v>1.2</v>
      </c>
      <c r="S28" s="165">
        <v>0.31818181818181818</v>
      </c>
      <c r="T28" s="165">
        <v>2.8</v>
      </c>
      <c r="U28" s="165">
        <v>0</v>
      </c>
      <c r="V28" s="165">
        <v>0.8</v>
      </c>
      <c r="W28" s="165"/>
      <c r="X28" s="165">
        <v>0.89473684210526316</v>
      </c>
      <c r="Y28" s="165">
        <v>0.1</v>
      </c>
      <c r="Z28" s="165">
        <v>0.6</v>
      </c>
      <c r="AA28" s="165">
        <v>1</v>
      </c>
      <c r="AB28" s="165">
        <v>0.5</v>
      </c>
      <c r="AC28" s="165">
        <v>0</v>
      </c>
      <c r="AD28" s="165">
        <v>0</v>
      </c>
      <c r="AE28" s="165">
        <v>1</v>
      </c>
      <c r="AF28" s="189"/>
      <c r="AG28" s="165">
        <v>0</v>
      </c>
      <c r="AH28" s="165">
        <v>0</v>
      </c>
      <c r="AI28" s="165">
        <v>0.5</v>
      </c>
      <c r="AJ28" s="165">
        <v>0.25</v>
      </c>
      <c r="AK28" s="147"/>
      <c r="AL28" s="165">
        <v>1.1000000000000001</v>
      </c>
      <c r="AM28" s="165">
        <v>0</v>
      </c>
      <c r="AN28" s="169">
        <v>1</v>
      </c>
      <c r="AO28" s="146">
        <v>1.5</v>
      </c>
      <c r="AP28" s="169">
        <v>0.7</v>
      </c>
      <c r="AQ28" s="163">
        <v>0.8</v>
      </c>
      <c r="AR28" s="165">
        <v>0.4</v>
      </c>
      <c r="AS28" s="165">
        <v>0</v>
      </c>
      <c r="AT28" s="169">
        <v>1.1000000000000001</v>
      </c>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3"/>
      <c r="CO28" s="3"/>
      <c r="CP28" s="3"/>
      <c r="CQ28" s="3"/>
      <c r="CR28" s="3"/>
      <c r="CS28" s="3"/>
      <c r="CT28" s="3"/>
      <c r="CU28" s="3"/>
      <c r="CV28" s="3"/>
      <c r="CW28" s="3"/>
    </row>
    <row r="29" spans="1:101" ht="14" x14ac:dyDescent="0.3">
      <c r="A29" s="3" t="s">
        <v>20</v>
      </c>
      <c r="D29" s="27">
        <f>AVERAGE(E29:CM29)</f>
        <v>2.3546384901648065</v>
      </c>
      <c r="E29" s="165"/>
      <c r="F29" s="164">
        <v>7.9</v>
      </c>
      <c r="G29" s="164">
        <v>1</v>
      </c>
      <c r="H29" s="164">
        <v>2.5</v>
      </c>
      <c r="I29" s="164">
        <v>20</v>
      </c>
      <c r="J29" s="165">
        <v>4.2</v>
      </c>
      <c r="K29" s="190">
        <v>1.2</v>
      </c>
      <c r="L29" s="165">
        <v>0</v>
      </c>
      <c r="M29" s="165">
        <v>0.2</v>
      </c>
      <c r="N29" s="165"/>
      <c r="O29" s="165">
        <v>11</v>
      </c>
      <c r="P29" s="164">
        <v>2.5</v>
      </c>
      <c r="Q29" s="166"/>
      <c r="R29" s="165">
        <v>1.1000000000000001</v>
      </c>
      <c r="S29" s="165">
        <v>0.90909090909090906</v>
      </c>
      <c r="T29" s="165">
        <v>1.7</v>
      </c>
      <c r="U29" s="165">
        <v>0</v>
      </c>
      <c r="V29" s="165">
        <v>4.5999999999999996</v>
      </c>
      <c r="W29" s="165"/>
      <c r="X29" s="165">
        <v>0.15789473684210525</v>
      </c>
      <c r="Y29" s="165">
        <v>3.6</v>
      </c>
      <c r="Z29" s="165">
        <v>3.4</v>
      </c>
      <c r="AA29" s="165">
        <v>0.25</v>
      </c>
      <c r="AB29" s="165">
        <v>1.4</v>
      </c>
      <c r="AC29" s="165">
        <v>0.5</v>
      </c>
      <c r="AD29" s="165">
        <v>0.6</v>
      </c>
      <c r="AE29" s="165">
        <v>0</v>
      </c>
      <c r="AF29" s="167"/>
      <c r="AG29" s="165">
        <v>0</v>
      </c>
      <c r="AH29" s="165">
        <v>0</v>
      </c>
      <c r="AI29" s="165">
        <v>0.4</v>
      </c>
      <c r="AJ29" s="165">
        <v>0.25</v>
      </c>
      <c r="AK29" s="147"/>
      <c r="AL29" s="165">
        <v>1.4</v>
      </c>
      <c r="AM29" s="165">
        <v>-0.8</v>
      </c>
      <c r="AN29" s="169">
        <v>1</v>
      </c>
      <c r="AO29" s="146">
        <v>8</v>
      </c>
      <c r="AP29" s="169">
        <v>0.9</v>
      </c>
      <c r="AQ29" s="163">
        <v>1.6</v>
      </c>
      <c r="AR29" s="165">
        <v>0.4</v>
      </c>
      <c r="AS29" s="165">
        <v>1.3</v>
      </c>
      <c r="AT29" s="169">
        <v>1.6</v>
      </c>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3"/>
      <c r="CO29" s="3"/>
      <c r="CP29" s="3"/>
      <c r="CQ29" s="3"/>
      <c r="CR29" s="3"/>
      <c r="CS29" s="3"/>
      <c r="CT29" s="3"/>
      <c r="CU29" s="3"/>
      <c r="CV29" s="3"/>
      <c r="CW29" s="3"/>
    </row>
    <row r="30" spans="1:101" ht="14" x14ac:dyDescent="0.3">
      <c r="D30" s="29"/>
      <c r="E30" s="175"/>
      <c r="F30" s="155"/>
      <c r="G30" s="155"/>
      <c r="H30" s="155"/>
      <c r="I30" s="155"/>
      <c r="J30" s="175"/>
      <c r="K30" s="175"/>
      <c r="L30" s="175"/>
      <c r="M30" s="175"/>
      <c r="N30" s="158"/>
      <c r="O30" s="175"/>
      <c r="P30" s="155"/>
      <c r="Q30" s="159"/>
      <c r="R30" s="175"/>
      <c r="S30" s="175"/>
      <c r="T30" s="175"/>
      <c r="U30" s="175"/>
      <c r="V30" s="175"/>
      <c r="W30" s="175"/>
      <c r="X30" s="175"/>
      <c r="Y30" s="175"/>
      <c r="Z30" s="175"/>
      <c r="AA30" s="175"/>
      <c r="AB30" s="175"/>
      <c r="AC30" s="175"/>
      <c r="AD30" s="175"/>
      <c r="AE30" s="175"/>
      <c r="AF30" s="172"/>
      <c r="AG30" s="175"/>
      <c r="AH30" s="175"/>
      <c r="AI30" s="175"/>
      <c r="AJ30" s="158"/>
      <c r="AK30" s="202"/>
      <c r="AL30" s="175"/>
      <c r="AM30" s="175"/>
      <c r="AN30" s="191"/>
      <c r="AO30" s="180"/>
      <c r="AP30" s="191"/>
      <c r="AQ30" s="175"/>
      <c r="AR30" s="175"/>
      <c r="AS30" s="175"/>
      <c r="AT30" s="191"/>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3"/>
      <c r="CO30" s="3"/>
      <c r="CP30" s="3"/>
      <c r="CQ30" s="3"/>
      <c r="CR30" s="3"/>
      <c r="CS30" s="3"/>
      <c r="CT30" s="3"/>
      <c r="CU30" s="3"/>
      <c r="CV30" s="3"/>
      <c r="CW30" s="3"/>
    </row>
    <row r="31" spans="1:101" ht="14" x14ac:dyDescent="0.3">
      <c r="A31" s="3" t="s">
        <v>21</v>
      </c>
      <c r="D31" s="27">
        <f>AVERAGE(E31:CM31)</f>
        <v>0.92828947368421078</v>
      </c>
      <c r="E31" s="165"/>
      <c r="F31" s="164">
        <v>1</v>
      </c>
      <c r="G31" s="164">
        <v>0</v>
      </c>
      <c r="H31" s="164">
        <v>1.5</v>
      </c>
      <c r="I31" s="164">
        <v>0.8</v>
      </c>
      <c r="J31" s="165">
        <v>0.7</v>
      </c>
      <c r="K31" s="190">
        <v>1.6</v>
      </c>
      <c r="L31" s="165">
        <v>0</v>
      </c>
      <c r="M31" s="165">
        <v>0</v>
      </c>
      <c r="N31" s="165"/>
      <c r="O31" s="165">
        <v>2</v>
      </c>
      <c r="P31" s="164">
        <v>1</v>
      </c>
      <c r="Q31" s="166"/>
      <c r="R31" s="165">
        <v>1.4</v>
      </c>
      <c r="S31" s="165">
        <v>0</v>
      </c>
      <c r="T31" s="165">
        <v>1.9</v>
      </c>
      <c r="U31" s="165">
        <v>0.7</v>
      </c>
      <c r="V31" s="165">
        <v>1</v>
      </c>
      <c r="W31" s="165"/>
      <c r="X31" s="165">
        <v>1.368421052631579</v>
      </c>
      <c r="Y31" s="165">
        <v>0.2</v>
      </c>
      <c r="Z31" s="165">
        <v>1.7</v>
      </c>
      <c r="AA31" s="165">
        <v>1.25</v>
      </c>
      <c r="AB31" s="165">
        <v>1.1000000000000001</v>
      </c>
      <c r="AC31" s="165">
        <v>1</v>
      </c>
      <c r="AD31" s="165">
        <v>1.1000000000000001</v>
      </c>
      <c r="AE31" s="165">
        <v>0</v>
      </c>
      <c r="AF31" s="192"/>
      <c r="AG31" s="165">
        <v>1.1000000000000001</v>
      </c>
      <c r="AH31" s="165">
        <v>0.6</v>
      </c>
      <c r="AI31" s="165">
        <v>1.1000000000000001</v>
      </c>
      <c r="AJ31" s="165">
        <v>1</v>
      </c>
      <c r="AK31" s="147"/>
      <c r="AL31" s="165">
        <v>1.5</v>
      </c>
      <c r="AM31" s="165">
        <v>0.1</v>
      </c>
      <c r="AN31" s="169">
        <v>1</v>
      </c>
      <c r="AO31" s="146">
        <v>1</v>
      </c>
      <c r="AP31" s="169">
        <v>0.3</v>
      </c>
      <c r="AQ31" s="163">
        <v>1.3</v>
      </c>
      <c r="AR31" s="165">
        <v>1.1000000000000001</v>
      </c>
      <c r="AS31" s="165">
        <v>1</v>
      </c>
      <c r="AT31" s="169">
        <v>1</v>
      </c>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3"/>
      <c r="CO31" s="3"/>
      <c r="CP31" s="3"/>
      <c r="CQ31" s="3"/>
      <c r="CR31" s="3"/>
      <c r="CS31" s="3"/>
      <c r="CT31" s="3"/>
      <c r="CU31" s="3"/>
      <c r="CV31" s="3"/>
      <c r="CW31" s="3"/>
    </row>
    <row r="32" spans="1:101" ht="14" x14ac:dyDescent="0.3">
      <c r="A32" s="3" t="s">
        <v>22</v>
      </c>
      <c r="D32" s="27">
        <f>AVERAGE(E32:CM32)</f>
        <v>1.1943248272195643</v>
      </c>
      <c r="E32" s="165"/>
      <c r="F32" s="164">
        <v>3.4</v>
      </c>
      <c r="G32" s="164">
        <v>4.5</v>
      </c>
      <c r="H32" s="164">
        <v>0.5</v>
      </c>
      <c r="I32" s="164">
        <v>0</v>
      </c>
      <c r="J32" s="165">
        <v>1</v>
      </c>
      <c r="K32" s="190">
        <v>0.6</v>
      </c>
      <c r="L32" s="165">
        <v>0</v>
      </c>
      <c r="M32" s="165">
        <v>3</v>
      </c>
      <c r="N32" s="165"/>
      <c r="O32" s="165">
        <v>4.75</v>
      </c>
      <c r="P32" s="164">
        <v>1.8</v>
      </c>
      <c r="Q32" s="166"/>
      <c r="R32" s="165">
        <v>1.4</v>
      </c>
      <c r="S32" s="165">
        <v>0.22727272727272727</v>
      </c>
      <c r="T32" s="165">
        <v>1.5</v>
      </c>
      <c r="U32" s="165">
        <v>0</v>
      </c>
      <c r="V32" s="165">
        <v>0.1</v>
      </c>
      <c r="W32" s="165"/>
      <c r="X32" s="165">
        <v>0.36842105263157893</v>
      </c>
      <c r="Y32" s="165">
        <v>1.2</v>
      </c>
      <c r="Z32" s="165">
        <v>2.6</v>
      </c>
      <c r="AA32" s="165">
        <v>1</v>
      </c>
      <c r="AB32" s="165">
        <v>0.2</v>
      </c>
      <c r="AC32" s="165">
        <v>0</v>
      </c>
      <c r="AD32" s="165">
        <v>0.1</v>
      </c>
      <c r="AE32" s="165">
        <v>0</v>
      </c>
      <c r="AF32" s="192"/>
      <c r="AG32" s="165">
        <v>0.3</v>
      </c>
      <c r="AH32" s="165">
        <v>0.6</v>
      </c>
      <c r="AI32" s="165">
        <v>0.2</v>
      </c>
      <c r="AJ32" s="165">
        <v>0.25</v>
      </c>
      <c r="AK32" s="147"/>
      <c r="AL32" s="165">
        <v>0.8</v>
      </c>
      <c r="AM32" s="165">
        <v>0.9</v>
      </c>
      <c r="AN32" s="169">
        <v>2.5</v>
      </c>
      <c r="AO32" s="146">
        <v>3</v>
      </c>
      <c r="AP32" s="169">
        <v>0.3</v>
      </c>
      <c r="AQ32" s="163">
        <v>1.2</v>
      </c>
      <c r="AR32" s="165">
        <v>1.6</v>
      </c>
      <c r="AS32" s="165">
        <v>1.7</v>
      </c>
      <c r="AT32" s="169">
        <v>1.4</v>
      </c>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3"/>
      <c r="CO32" s="3"/>
      <c r="CP32" s="3"/>
      <c r="CQ32" s="3"/>
      <c r="CR32" s="3"/>
      <c r="CS32" s="3"/>
      <c r="CT32" s="3"/>
      <c r="CU32" s="3"/>
      <c r="CV32" s="3"/>
      <c r="CW32" s="3"/>
    </row>
    <row r="33" spans="1:101" ht="14" x14ac:dyDescent="0.3">
      <c r="D33" s="30"/>
      <c r="E33" s="158"/>
      <c r="F33" s="157"/>
      <c r="G33" s="157"/>
      <c r="H33" s="157"/>
      <c r="I33" s="157"/>
      <c r="J33" s="158"/>
      <c r="K33" s="176"/>
      <c r="L33" s="158"/>
      <c r="M33" s="158"/>
      <c r="N33" s="180"/>
      <c r="O33" s="158"/>
      <c r="P33" s="157"/>
      <c r="Q33" s="178"/>
      <c r="R33" s="158"/>
      <c r="S33" s="158"/>
      <c r="T33" s="158"/>
      <c r="U33" s="158"/>
      <c r="V33" s="158"/>
      <c r="W33" s="158"/>
      <c r="X33" s="158"/>
      <c r="Y33" s="158"/>
      <c r="Z33" s="158"/>
      <c r="AA33" s="158"/>
      <c r="AB33" s="158"/>
      <c r="AC33" s="158"/>
      <c r="AD33" s="158"/>
      <c r="AE33" s="158"/>
      <c r="AF33" s="186"/>
      <c r="AG33" s="158"/>
      <c r="AH33" s="158"/>
      <c r="AI33" s="158"/>
      <c r="AJ33" s="180"/>
      <c r="AK33" s="202"/>
      <c r="AL33" s="158"/>
      <c r="AM33" s="158"/>
      <c r="AN33" s="181"/>
      <c r="AO33" s="180"/>
      <c r="AP33" s="181"/>
      <c r="AQ33" s="158"/>
      <c r="AR33" s="158"/>
      <c r="AS33" s="158"/>
      <c r="AT33" s="181"/>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3"/>
      <c r="CO33" s="3"/>
      <c r="CP33" s="3"/>
      <c r="CQ33" s="3"/>
      <c r="CR33" s="3"/>
      <c r="CS33" s="3"/>
      <c r="CT33" s="3"/>
      <c r="CU33" s="3"/>
      <c r="CV33" s="3"/>
      <c r="CW33" s="3"/>
    </row>
    <row r="34" spans="1:101" ht="14" x14ac:dyDescent="0.3">
      <c r="A34" s="15" t="s">
        <v>23</v>
      </c>
      <c r="B34" s="15"/>
      <c r="C34" s="15"/>
      <c r="D34" s="30"/>
      <c r="E34" s="158"/>
      <c r="F34" s="157"/>
      <c r="G34" s="157"/>
      <c r="H34" s="157"/>
      <c r="I34" s="157"/>
      <c r="J34" s="158"/>
      <c r="K34" s="176"/>
      <c r="L34" s="158"/>
      <c r="M34" s="158"/>
      <c r="N34" s="180"/>
      <c r="O34" s="158"/>
      <c r="P34" s="157"/>
      <c r="Q34" s="178"/>
      <c r="R34" s="158"/>
      <c r="S34" s="158"/>
      <c r="T34" s="158"/>
      <c r="U34" s="158"/>
      <c r="V34" s="158"/>
      <c r="W34" s="158"/>
      <c r="X34" s="158"/>
      <c r="Y34" s="158"/>
      <c r="Z34" s="158"/>
      <c r="AA34" s="158"/>
      <c r="AB34" s="158"/>
      <c r="AC34" s="158"/>
      <c r="AD34" s="158"/>
      <c r="AE34" s="158"/>
      <c r="AF34" s="186"/>
      <c r="AG34" s="158"/>
      <c r="AH34" s="158"/>
      <c r="AI34" s="158">
        <v>6</v>
      </c>
      <c r="AJ34" s="180"/>
      <c r="AK34" s="202"/>
      <c r="AL34" s="158"/>
      <c r="AM34" s="158"/>
      <c r="AN34" s="181"/>
      <c r="AO34" s="180"/>
      <c r="AP34" s="181"/>
      <c r="AQ34" s="158"/>
      <c r="AR34" s="158"/>
      <c r="AS34" s="158"/>
      <c r="AT34" s="181"/>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3"/>
      <c r="CO34" s="3"/>
      <c r="CP34" s="3"/>
      <c r="CQ34" s="3"/>
      <c r="CR34" s="3"/>
      <c r="CS34" s="3"/>
      <c r="CT34" s="3"/>
      <c r="CU34" s="3"/>
      <c r="CV34" s="3"/>
      <c r="CW34" s="3"/>
    </row>
    <row r="35" spans="1:101" ht="14" x14ac:dyDescent="0.3">
      <c r="A35" s="5" t="s">
        <v>24</v>
      </c>
      <c r="D35" s="31">
        <f t="shared" ref="D35:D46" si="1">SUM(E35:CM35)</f>
        <v>69</v>
      </c>
      <c r="E35" s="182">
        <v>0</v>
      </c>
      <c r="F35" s="193">
        <v>1</v>
      </c>
      <c r="G35" s="193">
        <v>1</v>
      </c>
      <c r="H35" s="193">
        <v>0</v>
      </c>
      <c r="I35" s="193">
        <v>3</v>
      </c>
      <c r="J35" s="182">
        <v>4</v>
      </c>
      <c r="K35" s="146">
        <v>0</v>
      </c>
      <c r="L35" s="182">
        <v>0</v>
      </c>
      <c r="M35" s="182">
        <v>6</v>
      </c>
      <c r="N35" s="146"/>
      <c r="O35" s="182">
        <v>2</v>
      </c>
      <c r="P35" s="182">
        <v>0</v>
      </c>
      <c r="Q35" s="194">
        <v>1</v>
      </c>
      <c r="R35" s="182">
        <v>5</v>
      </c>
      <c r="S35" s="182">
        <v>1</v>
      </c>
      <c r="T35" s="182">
        <v>0</v>
      </c>
      <c r="U35" s="182">
        <v>0</v>
      </c>
      <c r="V35" s="182">
        <v>2</v>
      </c>
      <c r="W35" s="182"/>
      <c r="X35" s="182">
        <v>5</v>
      </c>
      <c r="Y35" s="182">
        <v>7</v>
      </c>
      <c r="Z35" s="182">
        <v>3</v>
      </c>
      <c r="AA35" s="182">
        <v>0</v>
      </c>
      <c r="AB35" s="182">
        <v>8</v>
      </c>
      <c r="AC35" s="182">
        <v>0</v>
      </c>
      <c r="AD35" s="182">
        <v>2</v>
      </c>
      <c r="AE35" s="182">
        <v>0</v>
      </c>
      <c r="AF35" s="195"/>
      <c r="AG35" s="182">
        <v>5</v>
      </c>
      <c r="AH35" s="182">
        <v>0</v>
      </c>
      <c r="AI35" s="182">
        <v>0</v>
      </c>
      <c r="AJ35" s="146">
        <v>0</v>
      </c>
      <c r="AK35" s="147"/>
      <c r="AL35" s="182">
        <v>5</v>
      </c>
      <c r="AM35" s="182">
        <v>3</v>
      </c>
      <c r="AN35" s="174">
        <v>0</v>
      </c>
      <c r="AO35" s="146">
        <v>0</v>
      </c>
      <c r="AP35" s="174">
        <v>0</v>
      </c>
      <c r="AQ35" s="196">
        <v>2</v>
      </c>
      <c r="AR35" s="182">
        <v>1</v>
      </c>
      <c r="AS35" s="182">
        <v>1</v>
      </c>
      <c r="AT35" s="174">
        <v>1</v>
      </c>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3"/>
      <c r="CO35" s="3"/>
      <c r="CP35" s="3"/>
      <c r="CQ35" s="3"/>
      <c r="CR35" s="3"/>
      <c r="CS35" s="3"/>
      <c r="CT35" s="3"/>
      <c r="CU35" s="3"/>
      <c r="CV35" s="3"/>
      <c r="CW35" s="3"/>
    </row>
    <row r="36" spans="1:101" ht="14" x14ac:dyDescent="0.3">
      <c r="A36" s="5" t="s">
        <v>25</v>
      </c>
      <c r="D36" s="31">
        <f t="shared" si="1"/>
        <v>43</v>
      </c>
      <c r="E36" s="182">
        <v>0</v>
      </c>
      <c r="F36" s="193">
        <v>0</v>
      </c>
      <c r="G36" s="193">
        <v>0</v>
      </c>
      <c r="H36" s="193">
        <v>0</v>
      </c>
      <c r="I36" s="193">
        <v>1</v>
      </c>
      <c r="J36" s="182">
        <v>3</v>
      </c>
      <c r="K36" s="146">
        <v>0</v>
      </c>
      <c r="L36" s="182">
        <v>0</v>
      </c>
      <c r="M36" s="182">
        <v>1</v>
      </c>
      <c r="N36" s="146"/>
      <c r="O36" s="182">
        <v>0</v>
      </c>
      <c r="P36" s="182">
        <v>1</v>
      </c>
      <c r="Q36" s="194">
        <v>0</v>
      </c>
      <c r="R36" s="182">
        <v>6</v>
      </c>
      <c r="S36" s="182">
        <v>3</v>
      </c>
      <c r="T36" s="182">
        <v>4</v>
      </c>
      <c r="U36" s="182">
        <v>1</v>
      </c>
      <c r="V36" s="182">
        <v>3</v>
      </c>
      <c r="W36" s="182"/>
      <c r="X36" s="182">
        <v>1</v>
      </c>
      <c r="Y36" s="182">
        <v>1</v>
      </c>
      <c r="Z36" s="182">
        <v>2</v>
      </c>
      <c r="AA36" s="182">
        <v>1</v>
      </c>
      <c r="AB36" s="182">
        <v>2</v>
      </c>
      <c r="AC36" s="182">
        <v>0</v>
      </c>
      <c r="AD36" s="182">
        <v>1</v>
      </c>
      <c r="AE36" s="182">
        <v>0</v>
      </c>
      <c r="AF36" s="195"/>
      <c r="AG36" s="182">
        <v>2</v>
      </c>
      <c r="AH36" s="182">
        <v>1</v>
      </c>
      <c r="AI36" s="182">
        <v>0</v>
      </c>
      <c r="AJ36" s="146">
        <v>1</v>
      </c>
      <c r="AK36" s="147"/>
      <c r="AL36" s="182">
        <v>3</v>
      </c>
      <c r="AM36" s="182">
        <v>1</v>
      </c>
      <c r="AN36" s="174">
        <v>0</v>
      </c>
      <c r="AO36" s="146">
        <v>0</v>
      </c>
      <c r="AP36" s="174">
        <v>1</v>
      </c>
      <c r="AQ36" s="196">
        <v>0</v>
      </c>
      <c r="AR36" s="182">
        <v>1</v>
      </c>
      <c r="AS36" s="182">
        <v>2</v>
      </c>
      <c r="AT36" s="174">
        <v>0</v>
      </c>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3"/>
      <c r="CO36" s="3"/>
      <c r="CP36" s="3"/>
      <c r="CQ36" s="3"/>
      <c r="CR36" s="3"/>
      <c r="CS36" s="3"/>
      <c r="CT36" s="3"/>
      <c r="CU36" s="3"/>
      <c r="CV36" s="3"/>
      <c r="CW36" s="3"/>
    </row>
    <row r="37" spans="1:101" ht="14" x14ac:dyDescent="0.3">
      <c r="A37" s="5" t="s">
        <v>26</v>
      </c>
      <c r="B37" s="5"/>
      <c r="D37" s="31">
        <f t="shared" si="1"/>
        <v>36</v>
      </c>
      <c r="E37" s="182">
        <v>0</v>
      </c>
      <c r="F37" s="193">
        <v>0</v>
      </c>
      <c r="G37" s="193">
        <v>0</v>
      </c>
      <c r="H37" s="193">
        <v>0</v>
      </c>
      <c r="I37" s="193">
        <v>0</v>
      </c>
      <c r="J37" s="182">
        <v>2</v>
      </c>
      <c r="K37" s="146">
        <v>0</v>
      </c>
      <c r="L37" s="182">
        <v>0</v>
      </c>
      <c r="M37" s="182">
        <v>1</v>
      </c>
      <c r="N37" s="146"/>
      <c r="O37" s="182">
        <v>0</v>
      </c>
      <c r="P37" s="182">
        <v>0</v>
      </c>
      <c r="Q37" s="194">
        <v>0</v>
      </c>
      <c r="R37" s="182">
        <v>3</v>
      </c>
      <c r="S37" s="182">
        <v>0</v>
      </c>
      <c r="T37" s="182">
        <v>1</v>
      </c>
      <c r="U37" s="182">
        <v>0</v>
      </c>
      <c r="V37" s="182">
        <v>1</v>
      </c>
      <c r="W37" s="182"/>
      <c r="X37" s="182">
        <v>1</v>
      </c>
      <c r="Y37" s="182">
        <v>0</v>
      </c>
      <c r="Z37" s="182">
        <v>2</v>
      </c>
      <c r="AA37" s="182">
        <v>1</v>
      </c>
      <c r="AB37" s="182">
        <v>1</v>
      </c>
      <c r="AC37" s="182">
        <v>1</v>
      </c>
      <c r="AD37" s="182">
        <v>0</v>
      </c>
      <c r="AE37" s="182">
        <v>0</v>
      </c>
      <c r="AF37" s="195"/>
      <c r="AG37" s="182">
        <v>2</v>
      </c>
      <c r="AH37" s="182">
        <v>1</v>
      </c>
      <c r="AI37" s="182">
        <v>3</v>
      </c>
      <c r="AJ37" s="146">
        <v>0</v>
      </c>
      <c r="AK37" s="147"/>
      <c r="AL37" s="182">
        <v>9</v>
      </c>
      <c r="AM37" s="182">
        <v>1</v>
      </c>
      <c r="AN37" s="174">
        <v>1</v>
      </c>
      <c r="AO37" s="146">
        <v>0</v>
      </c>
      <c r="AP37" s="174">
        <v>0</v>
      </c>
      <c r="AQ37" s="196">
        <v>0</v>
      </c>
      <c r="AR37" s="182">
        <v>1</v>
      </c>
      <c r="AS37" s="182">
        <v>1</v>
      </c>
      <c r="AT37" s="174">
        <v>3</v>
      </c>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3"/>
      <c r="CO37" s="3"/>
      <c r="CP37" s="3"/>
      <c r="CQ37" s="3"/>
      <c r="CR37" s="3"/>
      <c r="CS37" s="3"/>
      <c r="CT37" s="3"/>
      <c r="CU37" s="3"/>
      <c r="CV37" s="3"/>
      <c r="CW37" s="3"/>
    </row>
    <row r="38" spans="1:101" ht="14" x14ac:dyDescent="0.3">
      <c r="A38" s="5" t="s">
        <v>27</v>
      </c>
      <c r="B38" s="5"/>
      <c r="D38" s="31">
        <f t="shared" si="1"/>
        <v>59</v>
      </c>
      <c r="E38" s="182">
        <v>0</v>
      </c>
      <c r="F38" s="193">
        <v>6</v>
      </c>
      <c r="G38" s="193">
        <v>0</v>
      </c>
      <c r="H38" s="193">
        <v>0</v>
      </c>
      <c r="I38" s="193">
        <v>1</v>
      </c>
      <c r="J38" s="182">
        <v>2</v>
      </c>
      <c r="K38" s="146">
        <v>0</v>
      </c>
      <c r="L38" s="182">
        <v>0</v>
      </c>
      <c r="M38" s="182">
        <v>6</v>
      </c>
      <c r="N38" s="146"/>
      <c r="O38" s="182">
        <v>0</v>
      </c>
      <c r="P38" s="182">
        <v>0</v>
      </c>
      <c r="Q38" s="194">
        <v>0</v>
      </c>
      <c r="R38" s="182">
        <v>4</v>
      </c>
      <c r="S38" s="182">
        <v>1</v>
      </c>
      <c r="T38" s="182">
        <v>1</v>
      </c>
      <c r="U38" s="182">
        <v>2</v>
      </c>
      <c r="V38" s="182">
        <v>2</v>
      </c>
      <c r="W38" s="182"/>
      <c r="X38" s="182">
        <v>6</v>
      </c>
      <c r="Y38" s="182">
        <v>4</v>
      </c>
      <c r="Z38" s="182">
        <v>0</v>
      </c>
      <c r="AA38" s="182">
        <v>0</v>
      </c>
      <c r="AB38" s="182">
        <v>0</v>
      </c>
      <c r="AC38" s="182">
        <v>1</v>
      </c>
      <c r="AD38" s="182">
        <v>3</v>
      </c>
      <c r="AE38" s="182">
        <v>0</v>
      </c>
      <c r="AF38" s="195"/>
      <c r="AG38" s="182">
        <v>4</v>
      </c>
      <c r="AH38" s="182">
        <v>1</v>
      </c>
      <c r="AI38" s="182">
        <v>0</v>
      </c>
      <c r="AJ38" s="146">
        <v>1</v>
      </c>
      <c r="AK38" s="147"/>
      <c r="AL38" s="182">
        <v>2</v>
      </c>
      <c r="AM38" s="182">
        <v>1</v>
      </c>
      <c r="AN38" s="174">
        <v>0</v>
      </c>
      <c r="AO38" s="146">
        <v>0</v>
      </c>
      <c r="AP38" s="174">
        <v>2</v>
      </c>
      <c r="AQ38" s="196">
        <v>5</v>
      </c>
      <c r="AR38" s="182">
        <v>2</v>
      </c>
      <c r="AS38" s="182">
        <v>0</v>
      </c>
      <c r="AT38" s="174">
        <v>2</v>
      </c>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3"/>
      <c r="CO38" s="3"/>
      <c r="CP38" s="3"/>
      <c r="CQ38" s="3"/>
      <c r="CR38" s="3"/>
      <c r="CS38" s="3"/>
      <c r="CT38" s="3"/>
      <c r="CU38" s="3"/>
      <c r="CV38" s="3"/>
      <c r="CW38" s="3"/>
    </row>
    <row r="39" spans="1:101" ht="14" x14ac:dyDescent="0.3">
      <c r="A39" s="5" t="s">
        <v>28</v>
      </c>
      <c r="B39" s="5"/>
      <c r="D39" s="31">
        <f t="shared" si="1"/>
        <v>1</v>
      </c>
      <c r="E39" s="182">
        <v>0</v>
      </c>
      <c r="F39" s="193">
        <v>0</v>
      </c>
      <c r="G39" s="193">
        <v>0</v>
      </c>
      <c r="H39" s="193">
        <v>1</v>
      </c>
      <c r="I39" s="193">
        <v>0</v>
      </c>
      <c r="J39" s="182">
        <v>0</v>
      </c>
      <c r="K39" s="146">
        <v>0</v>
      </c>
      <c r="L39" s="182">
        <v>0</v>
      </c>
      <c r="M39" s="182">
        <v>0</v>
      </c>
      <c r="N39" s="146"/>
      <c r="O39" s="182">
        <v>0</v>
      </c>
      <c r="P39" s="182">
        <v>0</v>
      </c>
      <c r="Q39" s="194">
        <v>0</v>
      </c>
      <c r="R39" s="182">
        <v>0</v>
      </c>
      <c r="S39" s="182">
        <v>0</v>
      </c>
      <c r="T39" s="182">
        <v>0</v>
      </c>
      <c r="U39" s="182">
        <v>0</v>
      </c>
      <c r="V39" s="182">
        <v>0</v>
      </c>
      <c r="W39" s="182"/>
      <c r="X39" s="182">
        <v>0</v>
      </c>
      <c r="Y39" s="182">
        <v>0</v>
      </c>
      <c r="Z39" s="182">
        <v>0</v>
      </c>
      <c r="AA39" s="182">
        <v>0</v>
      </c>
      <c r="AB39" s="182">
        <v>0</v>
      </c>
      <c r="AC39" s="182">
        <v>0</v>
      </c>
      <c r="AD39" s="182">
        <v>0</v>
      </c>
      <c r="AE39" s="182">
        <v>0</v>
      </c>
      <c r="AF39" s="195"/>
      <c r="AG39" s="182">
        <v>0</v>
      </c>
      <c r="AH39" s="182">
        <v>0</v>
      </c>
      <c r="AI39" s="182">
        <v>0</v>
      </c>
      <c r="AJ39" s="146">
        <v>0</v>
      </c>
      <c r="AK39" s="147"/>
      <c r="AL39" s="182">
        <v>0</v>
      </c>
      <c r="AM39" s="182">
        <v>0</v>
      </c>
      <c r="AN39" s="174">
        <v>0</v>
      </c>
      <c r="AO39" s="146">
        <v>0</v>
      </c>
      <c r="AP39" s="174">
        <v>0</v>
      </c>
      <c r="AQ39" s="196">
        <v>0</v>
      </c>
      <c r="AR39" s="182">
        <v>0</v>
      </c>
      <c r="AS39" s="182">
        <v>0</v>
      </c>
      <c r="AT39" s="174">
        <v>0</v>
      </c>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3"/>
      <c r="CO39" s="3"/>
      <c r="CP39" s="3"/>
      <c r="CQ39" s="3"/>
      <c r="CR39" s="3"/>
      <c r="CS39" s="3"/>
      <c r="CT39" s="3"/>
      <c r="CU39" s="3"/>
      <c r="CV39" s="3"/>
      <c r="CW39" s="3"/>
    </row>
    <row r="40" spans="1:101" ht="14" x14ac:dyDescent="0.3">
      <c r="A40" s="10" t="s">
        <v>48</v>
      </c>
      <c r="B40" s="4"/>
      <c r="C40" s="4"/>
      <c r="D40" s="31">
        <f t="shared" si="1"/>
        <v>33</v>
      </c>
      <c r="E40" s="182">
        <v>0</v>
      </c>
      <c r="F40" s="193">
        <v>1</v>
      </c>
      <c r="G40" s="193">
        <v>0</v>
      </c>
      <c r="H40" s="193">
        <v>0</v>
      </c>
      <c r="I40" s="193">
        <v>2</v>
      </c>
      <c r="J40" s="182">
        <v>0</v>
      </c>
      <c r="K40" s="146">
        <v>1</v>
      </c>
      <c r="L40" s="182">
        <v>0</v>
      </c>
      <c r="M40" s="146">
        <v>1</v>
      </c>
      <c r="N40" s="146"/>
      <c r="O40" s="182">
        <v>1</v>
      </c>
      <c r="P40" s="182">
        <v>0</v>
      </c>
      <c r="Q40" s="194">
        <v>0</v>
      </c>
      <c r="R40" s="182">
        <v>1</v>
      </c>
      <c r="S40" s="182">
        <v>7</v>
      </c>
      <c r="T40" s="182">
        <v>1</v>
      </c>
      <c r="U40" s="182">
        <v>0</v>
      </c>
      <c r="V40" s="193">
        <v>0</v>
      </c>
      <c r="W40" s="193"/>
      <c r="X40" s="193">
        <v>0</v>
      </c>
      <c r="Y40" s="182">
        <v>3</v>
      </c>
      <c r="Z40" s="182">
        <v>2</v>
      </c>
      <c r="AA40" s="182">
        <v>0</v>
      </c>
      <c r="AB40" s="182">
        <v>2</v>
      </c>
      <c r="AC40" s="182">
        <v>0</v>
      </c>
      <c r="AD40" s="182">
        <v>0</v>
      </c>
      <c r="AE40" s="146">
        <v>0</v>
      </c>
      <c r="AF40" s="195"/>
      <c r="AG40" s="182">
        <v>6</v>
      </c>
      <c r="AH40" s="182">
        <v>1</v>
      </c>
      <c r="AI40" s="182">
        <v>0</v>
      </c>
      <c r="AJ40" s="146">
        <v>0</v>
      </c>
      <c r="AK40" s="147"/>
      <c r="AL40" s="182">
        <v>2</v>
      </c>
      <c r="AM40" s="182">
        <v>1</v>
      </c>
      <c r="AN40" s="174">
        <v>0</v>
      </c>
      <c r="AO40" s="146">
        <v>0</v>
      </c>
      <c r="AP40" s="174">
        <v>0</v>
      </c>
      <c r="AQ40" s="196">
        <v>1</v>
      </c>
      <c r="AR40" s="182">
        <v>0</v>
      </c>
      <c r="AS40" s="182">
        <v>0</v>
      </c>
      <c r="AT40" s="174">
        <v>0</v>
      </c>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3"/>
      <c r="CO40" s="3"/>
      <c r="CP40" s="3"/>
      <c r="CQ40" s="3"/>
      <c r="CR40" s="3"/>
      <c r="CS40" s="3"/>
      <c r="CT40" s="3"/>
      <c r="CU40" s="3"/>
      <c r="CV40" s="3"/>
      <c r="CW40" s="3"/>
    </row>
    <row r="41" spans="1:101" ht="14" x14ac:dyDescent="0.3">
      <c r="A41" s="3" t="s">
        <v>29</v>
      </c>
      <c r="D41" s="31">
        <f t="shared" si="1"/>
        <v>43</v>
      </c>
      <c r="E41" s="182">
        <v>0</v>
      </c>
      <c r="F41" s="193">
        <v>0</v>
      </c>
      <c r="G41" s="193">
        <v>0</v>
      </c>
      <c r="H41" s="193">
        <v>0</v>
      </c>
      <c r="I41" s="193">
        <v>0</v>
      </c>
      <c r="J41" s="182">
        <v>4</v>
      </c>
      <c r="K41" s="146">
        <v>0</v>
      </c>
      <c r="L41" s="182">
        <v>2</v>
      </c>
      <c r="M41" s="146">
        <v>0</v>
      </c>
      <c r="N41" s="146"/>
      <c r="O41" s="182">
        <v>1</v>
      </c>
      <c r="P41" s="182">
        <v>0</v>
      </c>
      <c r="Q41" s="194">
        <v>0</v>
      </c>
      <c r="R41" s="182">
        <v>4</v>
      </c>
      <c r="S41" s="182">
        <v>5</v>
      </c>
      <c r="T41" s="182">
        <v>0</v>
      </c>
      <c r="U41" s="182">
        <v>0</v>
      </c>
      <c r="V41" s="182">
        <v>0</v>
      </c>
      <c r="W41" s="182"/>
      <c r="X41" s="182">
        <v>3</v>
      </c>
      <c r="Y41" s="182">
        <v>2</v>
      </c>
      <c r="Z41" s="182">
        <v>4</v>
      </c>
      <c r="AA41" s="182">
        <v>1</v>
      </c>
      <c r="AB41" s="182">
        <v>0</v>
      </c>
      <c r="AC41" s="182">
        <v>0</v>
      </c>
      <c r="AD41" s="182">
        <v>2</v>
      </c>
      <c r="AE41" s="182">
        <v>0</v>
      </c>
      <c r="AF41" s="195"/>
      <c r="AG41" s="182">
        <v>2</v>
      </c>
      <c r="AH41" s="182">
        <v>1</v>
      </c>
      <c r="AI41" s="182">
        <v>1</v>
      </c>
      <c r="AJ41" s="146">
        <v>0</v>
      </c>
      <c r="AK41" s="147"/>
      <c r="AL41" s="182">
        <v>4</v>
      </c>
      <c r="AM41" s="182">
        <v>1</v>
      </c>
      <c r="AN41" s="174">
        <v>1</v>
      </c>
      <c r="AO41" s="146">
        <v>0</v>
      </c>
      <c r="AP41" s="174">
        <v>0</v>
      </c>
      <c r="AQ41" s="196">
        <v>0</v>
      </c>
      <c r="AR41" s="182">
        <v>2</v>
      </c>
      <c r="AS41" s="182">
        <v>0</v>
      </c>
      <c r="AT41" s="174">
        <v>3</v>
      </c>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3"/>
      <c r="CO41" s="3"/>
      <c r="CP41" s="3"/>
      <c r="CQ41" s="3"/>
      <c r="CR41" s="3"/>
      <c r="CS41" s="3"/>
      <c r="CT41" s="3"/>
      <c r="CU41" s="3"/>
      <c r="CV41" s="3"/>
      <c r="CW41" s="3"/>
    </row>
    <row r="42" spans="1:101" ht="14" x14ac:dyDescent="0.3">
      <c r="A42" s="3" t="s">
        <v>30</v>
      </c>
      <c r="D42" s="31">
        <f t="shared" si="1"/>
        <v>68</v>
      </c>
      <c r="E42" s="182">
        <v>0</v>
      </c>
      <c r="F42" s="193">
        <v>2</v>
      </c>
      <c r="G42" s="193">
        <v>0</v>
      </c>
      <c r="H42" s="193">
        <v>2</v>
      </c>
      <c r="I42" s="193">
        <v>5</v>
      </c>
      <c r="J42" s="182">
        <v>9</v>
      </c>
      <c r="K42" s="146">
        <v>2</v>
      </c>
      <c r="L42" s="182">
        <v>0</v>
      </c>
      <c r="M42" s="182">
        <v>8</v>
      </c>
      <c r="N42" s="146"/>
      <c r="O42" s="182">
        <v>1</v>
      </c>
      <c r="P42" s="182">
        <v>3</v>
      </c>
      <c r="Q42" s="194">
        <v>0</v>
      </c>
      <c r="R42" s="182">
        <v>4</v>
      </c>
      <c r="S42" s="182">
        <v>1</v>
      </c>
      <c r="T42" s="182">
        <v>4</v>
      </c>
      <c r="U42" s="182">
        <v>0</v>
      </c>
      <c r="V42" s="182">
        <v>1</v>
      </c>
      <c r="W42" s="182"/>
      <c r="X42" s="182">
        <v>1</v>
      </c>
      <c r="Y42" s="182">
        <v>3</v>
      </c>
      <c r="Z42" s="182">
        <v>1</v>
      </c>
      <c r="AA42" s="182">
        <v>0</v>
      </c>
      <c r="AB42" s="182">
        <v>0</v>
      </c>
      <c r="AC42" s="182">
        <v>0</v>
      </c>
      <c r="AD42" s="182">
        <v>4</v>
      </c>
      <c r="AE42" s="182">
        <v>1</v>
      </c>
      <c r="AF42" s="195"/>
      <c r="AG42" s="182">
        <v>1</v>
      </c>
      <c r="AH42" s="182">
        <v>0</v>
      </c>
      <c r="AI42" s="182">
        <v>0</v>
      </c>
      <c r="AJ42" s="146">
        <v>1</v>
      </c>
      <c r="AK42" s="147"/>
      <c r="AL42" s="182">
        <v>2</v>
      </c>
      <c r="AM42" s="182">
        <v>3</v>
      </c>
      <c r="AN42" s="174">
        <v>0</v>
      </c>
      <c r="AO42" s="146">
        <v>0</v>
      </c>
      <c r="AP42" s="174">
        <v>1</v>
      </c>
      <c r="AQ42" s="196">
        <v>1</v>
      </c>
      <c r="AR42" s="182">
        <v>2</v>
      </c>
      <c r="AS42" s="182">
        <v>3</v>
      </c>
      <c r="AT42" s="174">
        <v>2</v>
      </c>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3"/>
      <c r="CO42" s="3"/>
      <c r="CP42" s="3"/>
      <c r="CQ42" s="3"/>
      <c r="CR42" s="3"/>
      <c r="CS42" s="3"/>
      <c r="CT42" s="3"/>
      <c r="CU42" s="3"/>
      <c r="CV42" s="3"/>
      <c r="CW42" s="3"/>
    </row>
    <row r="43" spans="1:101" ht="14" x14ac:dyDescent="0.3">
      <c r="A43" s="3" t="s">
        <v>31</v>
      </c>
      <c r="D43" s="31">
        <f t="shared" si="1"/>
        <v>21</v>
      </c>
      <c r="E43" s="182">
        <v>0</v>
      </c>
      <c r="F43" s="193">
        <v>2</v>
      </c>
      <c r="G43" s="193">
        <v>0</v>
      </c>
      <c r="H43" s="193">
        <v>1</v>
      </c>
      <c r="I43" s="193">
        <v>1</v>
      </c>
      <c r="J43" s="182">
        <v>2</v>
      </c>
      <c r="K43" s="146">
        <v>0</v>
      </c>
      <c r="L43" s="182">
        <v>0</v>
      </c>
      <c r="M43" s="182">
        <v>0</v>
      </c>
      <c r="N43" s="146"/>
      <c r="O43" s="182">
        <v>1</v>
      </c>
      <c r="P43" s="182">
        <v>0</v>
      </c>
      <c r="Q43" s="194">
        <v>0</v>
      </c>
      <c r="R43" s="182">
        <v>3</v>
      </c>
      <c r="S43" s="182">
        <v>0</v>
      </c>
      <c r="T43" s="182">
        <v>0</v>
      </c>
      <c r="U43" s="182">
        <v>0</v>
      </c>
      <c r="V43" s="182">
        <v>2</v>
      </c>
      <c r="W43" s="182"/>
      <c r="X43" s="182">
        <v>0</v>
      </c>
      <c r="Y43" s="182">
        <v>0</v>
      </c>
      <c r="Z43" s="182">
        <v>1</v>
      </c>
      <c r="AA43" s="182">
        <v>0</v>
      </c>
      <c r="AB43" s="182">
        <v>0</v>
      </c>
      <c r="AC43" s="182">
        <v>0</v>
      </c>
      <c r="AD43" s="182">
        <v>2</v>
      </c>
      <c r="AE43" s="182">
        <v>0</v>
      </c>
      <c r="AF43" s="195"/>
      <c r="AG43" s="182">
        <v>0</v>
      </c>
      <c r="AH43" s="182">
        <v>0</v>
      </c>
      <c r="AI43" s="182">
        <v>0</v>
      </c>
      <c r="AJ43" s="146">
        <v>0</v>
      </c>
      <c r="AK43" s="147"/>
      <c r="AL43" s="182">
        <v>1</v>
      </c>
      <c r="AM43" s="182">
        <v>0</v>
      </c>
      <c r="AN43" s="174">
        <v>0</v>
      </c>
      <c r="AO43" s="146">
        <v>0</v>
      </c>
      <c r="AP43" s="174">
        <v>0</v>
      </c>
      <c r="AQ43" s="196">
        <v>0</v>
      </c>
      <c r="AR43" s="182">
        <v>0</v>
      </c>
      <c r="AS43" s="182">
        <v>0</v>
      </c>
      <c r="AT43" s="174">
        <v>5</v>
      </c>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3"/>
      <c r="CO43" s="3"/>
      <c r="CP43" s="3"/>
      <c r="CQ43" s="3"/>
      <c r="CR43" s="3"/>
      <c r="CS43" s="3"/>
      <c r="CT43" s="3"/>
      <c r="CU43" s="3"/>
      <c r="CV43" s="3"/>
      <c r="CW43" s="3"/>
    </row>
    <row r="44" spans="1:101" ht="14" x14ac:dyDescent="0.3">
      <c r="A44" s="3" t="s">
        <v>32</v>
      </c>
      <c r="D44" s="31">
        <f t="shared" si="1"/>
        <v>12</v>
      </c>
      <c r="E44" s="182">
        <v>0</v>
      </c>
      <c r="F44" s="193">
        <v>0</v>
      </c>
      <c r="G44" s="193">
        <v>0</v>
      </c>
      <c r="H44" s="193">
        <v>0</v>
      </c>
      <c r="I44" s="193">
        <v>0</v>
      </c>
      <c r="J44" s="182">
        <v>2</v>
      </c>
      <c r="K44" s="146">
        <v>0</v>
      </c>
      <c r="L44" s="182">
        <v>0</v>
      </c>
      <c r="M44" s="182">
        <v>0</v>
      </c>
      <c r="N44" s="146"/>
      <c r="O44" s="182">
        <v>0</v>
      </c>
      <c r="P44" s="182">
        <v>0</v>
      </c>
      <c r="Q44" s="194">
        <v>0</v>
      </c>
      <c r="R44" s="182">
        <v>3</v>
      </c>
      <c r="S44" s="182">
        <v>0</v>
      </c>
      <c r="T44" s="182">
        <v>0</v>
      </c>
      <c r="U44" s="182">
        <v>0</v>
      </c>
      <c r="V44" s="182">
        <v>0</v>
      </c>
      <c r="W44" s="182"/>
      <c r="X44" s="182">
        <v>0</v>
      </c>
      <c r="Y44" s="182">
        <v>0</v>
      </c>
      <c r="Z44" s="182">
        <v>0</v>
      </c>
      <c r="AA44" s="182">
        <v>0</v>
      </c>
      <c r="AB44" s="182">
        <v>0</v>
      </c>
      <c r="AC44" s="182">
        <v>0</v>
      </c>
      <c r="AD44" s="182">
        <v>0</v>
      </c>
      <c r="AE44" s="182">
        <v>0</v>
      </c>
      <c r="AF44" s="195"/>
      <c r="AG44" s="182">
        <v>0</v>
      </c>
      <c r="AH44" s="182">
        <v>0</v>
      </c>
      <c r="AI44" s="182">
        <v>0</v>
      </c>
      <c r="AJ44" s="146">
        <v>0</v>
      </c>
      <c r="AK44" s="147"/>
      <c r="AL44" s="182">
        <v>3</v>
      </c>
      <c r="AM44" s="182">
        <v>0</v>
      </c>
      <c r="AN44" s="174">
        <v>0</v>
      </c>
      <c r="AO44" s="146">
        <v>0</v>
      </c>
      <c r="AP44" s="174">
        <v>0</v>
      </c>
      <c r="AQ44" s="196">
        <v>0</v>
      </c>
      <c r="AR44" s="182">
        <v>0</v>
      </c>
      <c r="AS44" s="182">
        <v>2</v>
      </c>
      <c r="AT44" s="174">
        <v>2</v>
      </c>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3"/>
      <c r="CO44" s="3"/>
      <c r="CP44" s="3"/>
      <c r="CQ44" s="3"/>
      <c r="CR44" s="3"/>
      <c r="CS44" s="3"/>
      <c r="CT44" s="3"/>
      <c r="CU44" s="3"/>
      <c r="CV44" s="3"/>
      <c r="CW44" s="3"/>
    </row>
    <row r="45" spans="1:101" ht="14" x14ac:dyDescent="0.3">
      <c r="A45" s="3" t="s">
        <v>33</v>
      </c>
      <c r="D45" s="31">
        <f t="shared" si="1"/>
        <v>8</v>
      </c>
      <c r="E45" s="182">
        <v>0</v>
      </c>
      <c r="F45" s="193">
        <v>0</v>
      </c>
      <c r="G45" s="193">
        <v>0</v>
      </c>
      <c r="H45" s="193">
        <v>0</v>
      </c>
      <c r="I45" s="193">
        <v>0</v>
      </c>
      <c r="J45" s="182">
        <v>3</v>
      </c>
      <c r="K45" s="146">
        <v>0</v>
      </c>
      <c r="L45" s="182">
        <v>0</v>
      </c>
      <c r="M45" s="182">
        <v>0</v>
      </c>
      <c r="N45" s="146"/>
      <c r="O45" s="182">
        <v>0</v>
      </c>
      <c r="P45" s="182">
        <v>0</v>
      </c>
      <c r="Q45" s="194">
        <v>0</v>
      </c>
      <c r="R45" s="182">
        <v>0</v>
      </c>
      <c r="S45" s="182"/>
      <c r="T45" s="182">
        <v>0</v>
      </c>
      <c r="U45" s="182">
        <v>0</v>
      </c>
      <c r="V45" s="182">
        <v>0</v>
      </c>
      <c r="W45" s="182"/>
      <c r="X45" s="182">
        <v>0</v>
      </c>
      <c r="Y45" s="182">
        <v>0</v>
      </c>
      <c r="Z45" s="182">
        <v>0</v>
      </c>
      <c r="AA45" s="182">
        <v>0</v>
      </c>
      <c r="AB45" s="182">
        <v>0</v>
      </c>
      <c r="AC45" s="182">
        <v>0</v>
      </c>
      <c r="AD45" s="182">
        <v>0</v>
      </c>
      <c r="AE45" s="182">
        <v>0</v>
      </c>
      <c r="AF45" s="195"/>
      <c r="AG45" s="182">
        <v>1</v>
      </c>
      <c r="AH45" s="182"/>
      <c r="AI45" s="182">
        <v>3</v>
      </c>
      <c r="AJ45" s="146">
        <v>0</v>
      </c>
      <c r="AK45" s="147"/>
      <c r="AL45" s="182">
        <v>0</v>
      </c>
      <c r="AM45" s="182">
        <v>0</v>
      </c>
      <c r="AN45" s="174">
        <v>0</v>
      </c>
      <c r="AO45" s="146">
        <v>0</v>
      </c>
      <c r="AP45" s="174">
        <v>0</v>
      </c>
      <c r="AQ45" s="196">
        <v>0</v>
      </c>
      <c r="AR45" s="182">
        <v>0</v>
      </c>
      <c r="AS45" s="182">
        <v>0</v>
      </c>
      <c r="AT45" s="174">
        <v>1</v>
      </c>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3"/>
      <c r="CO45" s="3"/>
      <c r="CP45" s="3"/>
      <c r="CQ45" s="3"/>
      <c r="CR45" s="3"/>
      <c r="CS45" s="3"/>
      <c r="CT45" s="3"/>
      <c r="CU45" s="3"/>
      <c r="CV45" s="3"/>
      <c r="CW45" s="3"/>
    </row>
    <row r="46" spans="1:101" s="4" customFormat="1" ht="14" x14ac:dyDescent="0.3">
      <c r="A46" s="10" t="s">
        <v>55</v>
      </c>
      <c r="D46" s="31">
        <f t="shared" si="1"/>
        <v>57</v>
      </c>
      <c r="E46" s="182">
        <v>0</v>
      </c>
      <c r="F46" s="193">
        <v>2</v>
      </c>
      <c r="G46" s="193">
        <v>1</v>
      </c>
      <c r="H46" s="193">
        <v>0</v>
      </c>
      <c r="I46" s="182">
        <v>4</v>
      </c>
      <c r="J46" s="182">
        <v>6</v>
      </c>
      <c r="K46" s="146">
        <v>2</v>
      </c>
      <c r="L46" s="182">
        <v>0</v>
      </c>
      <c r="M46" s="182">
        <v>2</v>
      </c>
      <c r="N46" s="146"/>
      <c r="O46" s="182">
        <v>0</v>
      </c>
      <c r="P46" s="182">
        <v>2</v>
      </c>
      <c r="Q46" s="194">
        <v>0</v>
      </c>
      <c r="R46" s="182">
        <v>4</v>
      </c>
      <c r="S46" s="182"/>
      <c r="T46" s="182">
        <v>2</v>
      </c>
      <c r="U46" s="182">
        <v>0</v>
      </c>
      <c r="V46" s="182">
        <v>0</v>
      </c>
      <c r="W46" s="182"/>
      <c r="X46" s="182">
        <v>2</v>
      </c>
      <c r="Y46" s="182">
        <v>5</v>
      </c>
      <c r="Z46" s="182">
        <v>3</v>
      </c>
      <c r="AA46" s="182">
        <v>1</v>
      </c>
      <c r="AB46" s="182">
        <v>0</v>
      </c>
      <c r="AC46" s="182">
        <v>0</v>
      </c>
      <c r="AD46" s="182">
        <v>2</v>
      </c>
      <c r="AE46" s="182">
        <v>0</v>
      </c>
      <c r="AF46" s="197"/>
      <c r="AG46" s="182"/>
      <c r="AH46" s="182"/>
      <c r="AI46" s="182"/>
      <c r="AJ46" s="146">
        <v>1</v>
      </c>
      <c r="AK46" s="146"/>
      <c r="AL46" s="182">
        <v>1</v>
      </c>
      <c r="AM46" s="182">
        <v>2</v>
      </c>
      <c r="AN46" s="174">
        <v>0</v>
      </c>
      <c r="AO46" s="146">
        <v>2</v>
      </c>
      <c r="AP46" s="174">
        <v>3</v>
      </c>
      <c r="AQ46" s="196">
        <v>2</v>
      </c>
      <c r="AR46" s="182">
        <v>3</v>
      </c>
      <c r="AS46" s="182">
        <v>0</v>
      </c>
      <c r="AT46" s="174">
        <v>5</v>
      </c>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row>
    <row r="47" spans="1:101" s="4" customFormat="1" ht="14" x14ac:dyDescent="0.3">
      <c r="A47" s="10"/>
      <c r="D47" s="69"/>
      <c r="E47" s="6"/>
      <c r="F47" s="6"/>
      <c r="G47" s="6"/>
      <c r="H47" s="71"/>
      <c r="I47" s="6"/>
      <c r="J47" s="68"/>
      <c r="K47" s="9"/>
      <c r="L47" s="6"/>
      <c r="M47" s="9"/>
      <c r="N47" s="6"/>
      <c r="O47" s="6"/>
      <c r="P47" s="6"/>
      <c r="Q47" s="6"/>
      <c r="R47" s="6"/>
      <c r="S47" s="6"/>
      <c r="T47" s="9"/>
      <c r="U47" s="6"/>
      <c r="V47" s="6"/>
      <c r="W47" s="6"/>
      <c r="X47" s="6"/>
      <c r="Y47" s="6"/>
      <c r="Z47" s="6"/>
      <c r="AA47" s="6"/>
      <c r="AB47" s="6"/>
      <c r="AC47" s="6"/>
      <c r="AD47" s="6"/>
      <c r="AE47" s="6"/>
      <c r="AG47" s="6"/>
      <c r="AH47" s="6"/>
      <c r="AI47" s="6"/>
      <c r="AJ47" s="6"/>
      <c r="AK47" s="6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row>
    <row r="48" spans="1:101" ht="14" x14ac:dyDescent="0.3">
      <c r="A48" s="3" t="s">
        <v>37</v>
      </c>
      <c r="D48" s="31">
        <f>SUM(D35:D46)</f>
        <v>450</v>
      </c>
      <c r="F48" s="9"/>
      <c r="G48" s="9"/>
      <c r="H48" s="9"/>
      <c r="I48" s="9"/>
      <c r="J48" s="9"/>
      <c r="K48" s="2"/>
    </row>
    <row r="49" spans="1:11" x14ac:dyDescent="0.3">
      <c r="F49" s="9"/>
      <c r="G49" s="9"/>
      <c r="H49" s="9"/>
      <c r="I49" s="9"/>
      <c r="J49" s="9"/>
      <c r="K49" s="2"/>
    </row>
    <row r="50" spans="1:11" x14ac:dyDescent="0.3">
      <c r="A50" s="34"/>
      <c r="F50" s="9"/>
      <c r="G50" s="9"/>
      <c r="H50" s="9"/>
      <c r="I50" s="9"/>
      <c r="J50" s="9"/>
      <c r="K50" s="2"/>
    </row>
    <row r="51" spans="1:11" x14ac:dyDescent="0.3">
      <c r="F51" s="9"/>
      <c r="G51" s="9"/>
      <c r="H51" s="9"/>
      <c r="I51" s="9"/>
      <c r="J51" s="9"/>
      <c r="K51" s="2"/>
    </row>
    <row r="52" spans="1:11" x14ac:dyDescent="0.3">
      <c r="F52" s="9"/>
      <c r="G52" s="9"/>
      <c r="H52" s="9"/>
      <c r="I52" s="9"/>
      <c r="J52" s="9"/>
      <c r="K52" s="2"/>
    </row>
    <row r="53" spans="1:11" x14ac:dyDescent="0.3">
      <c r="F53" s="13"/>
      <c r="G53" s="9"/>
      <c r="H53" s="9"/>
      <c r="I53" s="9"/>
      <c r="J53" s="9"/>
      <c r="K53" s="12"/>
    </row>
    <row r="54" spans="1:11" x14ac:dyDescent="0.3">
      <c r="F54" s="12"/>
      <c r="G54" s="2"/>
      <c r="H54" s="2"/>
      <c r="I54" s="2"/>
      <c r="J54" s="2"/>
      <c r="K54" s="2"/>
    </row>
    <row r="55" spans="1:11" x14ac:dyDescent="0.3">
      <c r="F55" s="13"/>
      <c r="G55" s="9"/>
      <c r="H55" s="9"/>
      <c r="I55" s="9"/>
      <c r="J55" s="9"/>
      <c r="K55" s="12"/>
    </row>
  </sheetData>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7"/>
  <sheetViews>
    <sheetView workbookViewId="0">
      <selection activeCell="Q9" sqref="Q9"/>
    </sheetView>
  </sheetViews>
  <sheetFormatPr defaultColWidth="9" defaultRowHeight="13" x14ac:dyDescent="0.3"/>
  <cols>
    <col min="1" max="3" width="9" style="3"/>
    <col min="4" max="4" width="9" style="4"/>
    <col min="5" max="16384" width="9" style="3"/>
  </cols>
  <sheetData>
    <row r="1" spans="1:112" x14ac:dyDescent="0.3">
      <c r="B1" s="15" t="s">
        <v>35</v>
      </c>
      <c r="G1" s="3" t="s">
        <v>116</v>
      </c>
      <c r="J1" s="22"/>
    </row>
    <row r="2" spans="1:112" x14ac:dyDescent="0.3">
      <c r="B2" s="15"/>
      <c r="E2" s="5"/>
    </row>
    <row r="3" spans="1:112" x14ac:dyDescent="0.3">
      <c r="A3" s="17" t="s">
        <v>40</v>
      </c>
      <c r="B3" s="17"/>
      <c r="C3" s="17"/>
      <c r="D3" s="18" t="s">
        <v>38</v>
      </c>
      <c r="E3" s="24" t="s">
        <v>34</v>
      </c>
      <c r="F3" s="24" t="s">
        <v>34</v>
      </c>
      <c r="G3" s="24" t="s">
        <v>34</v>
      </c>
      <c r="H3" s="24" t="s">
        <v>34</v>
      </c>
      <c r="I3" s="44" t="s">
        <v>34</v>
      </c>
      <c r="J3" s="24" t="s">
        <v>34</v>
      </c>
      <c r="K3" s="24" t="s">
        <v>34</v>
      </c>
      <c r="L3" s="24" t="s">
        <v>34</v>
      </c>
      <c r="M3" s="44" t="s">
        <v>34</v>
      </c>
      <c r="N3" s="24" t="s">
        <v>34</v>
      </c>
      <c r="O3" s="24" t="s">
        <v>34</v>
      </c>
      <c r="P3" s="24" t="s">
        <v>34</v>
      </c>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row>
    <row r="4" spans="1:112" ht="14" x14ac:dyDescent="0.3">
      <c r="A4" s="15" t="s">
        <v>36</v>
      </c>
      <c r="C4" s="2"/>
      <c r="D4" s="31" t="s">
        <v>41</v>
      </c>
      <c r="E4" s="146">
        <v>1</v>
      </c>
      <c r="F4" s="146">
        <v>1</v>
      </c>
      <c r="G4" s="146">
        <v>1</v>
      </c>
      <c r="H4" s="146">
        <v>1</v>
      </c>
      <c r="I4" s="200">
        <v>1</v>
      </c>
      <c r="J4" s="146">
        <v>1</v>
      </c>
      <c r="K4" s="146">
        <v>1</v>
      </c>
      <c r="L4" s="146">
        <v>1</v>
      </c>
      <c r="M4" s="200">
        <v>1</v>
      </c>
      <c r="N4" s="146">
        <v>1</v>
      </c>
      <c r="O4" s="146">
        <v>1</v>
      </c>
      <c r="P4" s="146">
        <v>1</v>
      </c>
    </row>
    <row r="5" spans="1:112" ht="14" x14ac:dyDescent="0.3">
      <c r="A5" s="19" t="s">
        <v>95</v>
      </c>
      <c r="B5" s="19"/>
      <c r="C5" s="2"/>
      <c r="D5" s="31"/>
      <c r="E5" s="153">
        <v>1</v>
      </c>
      <c r="F5" s="150">
        <v>2</v>
      </c>
      <c r="G5" s="150">
        <v>3</v>
      </c>
      <c r="H5" s="150">
        <v>4</v>
      </c>
      <c r="I5" s="150">
        <v>5</v>
      </c>
      <c r="J5" s="138">
        <v>6</v>
      </c>
      <c r="K5" s="153">
        <v>7</v>
      </c>
      <c r="L5" s="150">
        <v>8</v>
      </c>
      <c r="M5" s="150">
        <v>9</v>
      </c>
      <c r="N5" s="150">
        <v>10</v>
      </c>
      <c r="O5" s="138">
        <v>11</v>
      </c>
      <c r="P5" s="138">
        <v>12</v>
      </c>
    </row>
    <row r="6" spans="1:112" ht="14" x14ac:dyDescent="0.3">
      <c r="A6" s="19"/>
      <c r="B6" s="19"/>
      <c r="C6" s="2"/>
      <c r="D6" s="69"/>
      <c r="E6" s="154" t="s">
        <v>111</v>
      </c>
      <c r="F6" s="201"/>
      <c r="G6" s="202"/>
      <c r="H6" s="202"/>
      <c r="I6" s="203"/>
      <c r="J6" s="201"/>
      <c r="K6" s="201"/>
      <c r="L6" s="202"/>
      <c r="M6" s="202"/>
      <c r="N6" s="203" t="s">
        <v>130</v>
      </c>
      <c r="O6" s="201"/>
      <c r="P6" s="201"/>
    </row>
    <row r="7" spans="1:112" ht="14" x14ac:dyDescent="0.3">
      <c r="A7" s="19" t="s">
        <v>16</v>
      </c>
      <c r="B7" s="19"/>
      <c r="C7" s="2"/>
      <c r="D7" s="27">
        <f>AVERAGE(E7:Q7)</f>
        <v>22.181000000000004</v>
      </c>
      <c r="E7" s="164"/>
      <c r="F7" s="165">
        <v>22.9</v>
      </c>
      <c r="G7" s="165">
        <v>40.450000000000003</v>
      </c>
      <c r="H7" s="165">
        <v>15.15</v>
      </c>
      <c r="I7" s="165">
        <v>11.7</v>
      </c>
      <c r="J7" s="164">
        <v>8.4</v>
      </c>
      <c r="K7" s="165">
        <v>63.293333333333337</v>
      </c>
      <c r="L7" s="169">
        <v>31.083333333333336</v>
      </c>
      <c r="M7" s="165">
        <v>11.3</v>
      </c>
      <c r="N7" s="165"/>
      <c r="O7" s="164">
        <v>6.333333333333333</v>
      </c>
      <c r="P7" s="164">
        <v>11.2</v>
      </c>
    </row>
    <row r="8" spans="1:112" ht="14" x14ac:dyDescent="0.3">
      <c r="A8" s="57"/>
      <c r="B8" s="57"/>
      <c r="C8" s="58"/>
      <c r="D8" s="27"/>
      <c r="E8" s="164"/>
      <c r="F8" s="165"/>
      <c r="G8" s="165"/>
      <c r="H8" s="165"/>
      <c r="I8" s="165"/>
      <c r="J8" s="164"/>
      <c r="K8" s="166"/>
      <c r="L8" s="169"/>
      <c r="M8" s="165"/>
      <c r="N8" s="165"/>
      <c r="O8" s="164"/>
      <c r="P8" s="164"/>
    </row>
    <row r="9" spans="1:112" ht="14" x14ac:dyDescent="0.3">
      <c r="A9" s="15" t="s">
        <v>17</v>
      </c>
      <c r="D9" s="28"/>
      <c r="E9" s="155"/>
      <c r="F9" s="175"/>
      <c r="G9" s="175"/>
      <c r="H9" s="175"/>
      <c r="I9" s="175"/>
      <c r="J9" s="155"/>
      <c r="K9" s="176"/>
      <c r="L9" s="204"/>
      <c r="M9" s="175"/>
      <c r="N9" s="177"/>
      <c r="O9" s="155"/>
      <c r="P9" s="155"/>
    </row>
    <row r="10" spans="1:112" ht="14" x14ac:dyDescent="0.3">
      <c r="A10" s="3" t="s">
        <v>0</v>
      </c>
      <c r="D10" s="27">
        <f t="shared" ref="D10:D26" si="0">AVERAGE(E10:Q10)</f>
        <v>-0.1283333333333333</v>
      </c>
      <c r="E10" s="164"/>
      <c r="F10" s="165">
        <v>-1.2</v>
      </c>
      <c r="G10" s="165">
        <v>-1</v>
      </c>
      <c r="H10" s="165">
        <v>-1.25</v>
      </c>
      <c r="I10" s="165">
        <v>-1</v>
      </c>
      <c r="J10" s="164">
        <v>-0.6</v>
      </c>
      <c r="K10" s="165">
        <v>-0.8</v>
      </c>
      <c r="L10" s="169">
        <v>1</v>
      </c>
      <c r="M10" s="165">
        <v>-0.9</v>
      </c>
      <c r="N10" s="165"/>
      <c r="O10" s="164">
        <v>4.666666666666667</v>
      </c>
      <c r="P10" s="164">
        <v>-0.2</v>
      </c>
    </row>
    <row r="11" spans="1:112" ht="14" x14ac:dyDescent="0.3">
      <c r="A11" s="3" t="s">
        <v>1</v>
      </c>
      <c r="D11" s="27">
        <f t="shared" si="0"/>
        <v>2.5000000000000015E-2</v>
      </c>
      <c r="E11" s="164"/>
      <c r="F11" s="165">
        <v>-1.1000000000000001</v>
      </c>
      <c r="G11" s="165">
        <v>-0.5</v>
      </c>
      <c r="H11" s="165">
        <v>-1.25</v>
      </c>
      <c r="I11" s="165">
        <v>-0.8</v>
      </c>
      <c r="J11" s="164">
        <v>-0.7</v>
      </c>
      <c r="K11" s="165">
        <v>-2.4</v>
      </c>
      <c r="L11" s="169">
        <v>2.5</v>
      </c>
      <c r="M11" s="165">
        <v>-0.8</v>
      </c>
      <c r="N11" s="165"/>
      <c r="O11" s="164">
        <v>5</v>
      </c>
      <c r="P11" s="164">
        <v>0.3</v>
      </c>
    </row>
    <row r="12" spans="1:112" ht="14" x14ac:dyDescent="0.3">
      <c r="A12" s="3" t="s">
        <v>2</v>
      </c>
      <c r="D12" s="27">
        <f t="shared" si="0"/>
        <v>0.12666666666666665</v>
      </c>
      <c r="E12" s="164"/>
      <c r="F12" s="165">
        <v>-0.6</v>
      </c>
      <c r="G12" s="165">
        <v>-1</v>
      </c>
      <c r="H12" s="165">
        <v>-1</v>
      </c>
      <c r="I12" s="165">
        <v>-0.6</v>
      </c>
      <c r="J12" s="164">
        <v>-0.1</v>
      </c>
      <c r="K12" s="182">
        <v>0.2</v>
      </c>
      <c r="L12" s="169">
        <v>1</v>
      </c>
      <c r="M12" s="165">
        <v>-0.8</v>
      </c>
      <c r="N12" s="165"/>
      <c r="O12" s="164">
        <v>4.166666666666667</v>
      </c>
      <c r="P12" s="164">
        <v>0</v>
      </c>
    </row>
    <row r="13" spans="1:112" ht="14" x14ac:dyDescent="0.3">
      <c r="A13" s="3" t="s">
        <v>3</v>
      </c>
      <c r="D13" s="27">
        <f t="shared" si="0"/>
        <v>-0.35333333333333339</v>
      </c>
      <c r="E13" s="164"/>
      <c r="F13" s="165">
        <v>-0.6</v>
      </c>
      <c r="G13" s="165">
        <v>0</v>
      </c>
      <c r="H13" s="165">
        <v>-1.5</v>
      </c>
      <c r="I13" s="165">
        <v>-0.5</v>
      </c>
      <c r="J13" s="164">
        <v>-0.5</v>
      </c>
      <c r="K13" s="182">
        <v>-0.2</v>
      </c>
      <c r="L13" s="169">
        <v>-1</v>
      </c>
      <c r="M13" s="165">
        <v>-0.6</v>
      </c>
      <c r="N13" s="165"/>
      <c r="O13" s="164">
        <v>2.6666666666666665</v>
      </c>
      <c r="P13" s="164">
        <v>-1.3</v>
      </c>
    </row>
    <row r="14" spans="1:112" ht="14" x14ac:dyDescent="0.3">
      <c r="A14" s="3" t="s">
        <v>4</v>
      </c>
      <c r="D14" s="27">
        <f t="shared" si="0"/>
        <v>8.333333333333337E-2</v>
      </c>
      <c r="E14" s="164"/>
      <c r="F14" s="165">
        <v>-0.9</v>
      </c>
      <c r="G14" s="165">
        <v>0</v>
      </c>
      <c r="H14" s="165">
        <v>-1.5</v>
      </c>
      <c r="I14" s="165">
        <v>-1</v>
      </c>
      <c r="J14" s="164">
        <v>0.1</v>
      </c>
      <c r="K14" s="182">
        <v>-0.6</v>
      </c>
      <c r="L14" s="169">
        <v>2</v>
      </c>
      <c r="M14" s="165">
        <v>-0.4</v>
      </c>
      <c r="N14" s="165"/>
      <c r="O14" s="164">
        <v>3.8333333333333335</v>
      </c>
      <c r="P14" s="164">
        <v>-0.7</v>
      </c>
    </row>
    <row r="15" spans="1:112" ht="14" x14ac:dyDescent="0.3">
      <c r="A15" s="3" t="s">
        <v>5</v>
      </c>
      <c r="D15" s="27">
        <f t="shared" si="0"/>
        <v>-0.19333333333333333</v>
      </c>
      <c r="E15" s="164"/>
      <c r="F15" s="165">
        <v>-0.6</v>
      </c>
      <c r="G15" s="165">
        <v>0</v>
      </c>
      <c r="H15" s="165">
        <v>0</v>
      </c>
      <c r="I15" s="165">
        <v>-0.2</v>
      </c>
      <c r="J15" s="164">
        <v>0.3</v>
      </c>
      <c r="K15" s="182">
        <v>-1</v>
      </c>
      <c r="L15" s="169">
        <v>-1</v>
      </c>
      <c r="M15" s="165">
        <v>-0.6</v>
      </c>
      <c r="N15" s="165"/>
      <c r="O15" s="164">
        <v>1.6666666666666667</v>
      </c>
      <c r="P15" s="164">
        <v>-0.5</v>
      </c>
    </row>
    <row r="16" spans="1:112" ht="14" x14ac:dyDescent="0.3">
      <c r="A16" s="3" t="s">
        <v>6</v>
      </c>
      <c r="D16" s="27">
        <f t="shared" si="0"/>
        <v>0.15499999999999997</v>
      </c>
      <c r="E16" s="164"/>
      <c r="F16" s="165">
        <v>-0.9</v>
      </c>
      <c r="G16" s="165">
        <v>-1</v>
      </c>
      <c r="H16" s="165">
        <v>-0.25</v>
      </c>
      <c r="I16" s="165">
        <v>-0.8</v>
      </c>
      <c r="J16" s="164">
        <v>-0.1</v>
      </c>
      <c r="K16" s="182">
        <v>-1.8</v>
      </c>
      <c r="L16" s="169">
        <v>4</v>
      </c>
      <c r="M16" s="165">
        <v>-0.4</v>
      </c>
      <c r="N16" s="165"/>
      <c r="O16" s="164">
        <v>4</v>
      </c>
      <c r="P16" s="164">
        <v>-1.2</v>
      </c>
    </row>
    <row r="17" spans="1:18" ht="14" x14ac:dyDescent="0.3">
      <c r="A17" s="3" t="s">
        <v>7</v>
      </c>
      <c r="D17" s="27">
        <f t="shared" si="0"/>
        <v>-7.4999999999999983E-2</v>
      </c>
      <c r="E17" s="164"/>
      <c r="F17" s="165">
        <v>-0.8</v>
      </c>
      <c r="G17" s="165">
        <v>0.5</v>
      </c>
      <c r="H17" s="165">
        <v>-0.75</v>
      </c>
      <c r="I17" s="165">
        <v>-1.7</v>
      </c>
      <c r="J17" s="164">
        <v>-0.1</v>
      </c>
      <c r="K17" s="182">
        <v>-2.6</v>
      </c>
      <c r="L17" s="169">
        <v>1</v>
      </c>
      <c r="M17" s="165">
        <v>-0.6</v>
      </c>
      <c r="N17" s="165"/>
      <c r="O17" s="164">
        <v>5.5</v>
      </c>
      <c r="P17" s="164">
        <v>-1.2</v>
      </c>
    </row>
    <row r="18" spans="1:18" ht="14" x14ac:dyDescent="0.3">
      <c r="A18" s="3" t="s">
        <v>8</v>
      </c>
      <c r="D18" s="27">
        <f t="shared" si="0"/>
        <v>-0.1933333333333333</v>
      </c>
      <c r="E18" s="164"/>
      <c r="F18" s="165">
        <v>-1.1000000000000001</v>
      </c>
      <c r="G18" s="165">
        <v>-0.5</v>
      </c>
      <c r="H18" s="165">
        <v>-1</v>
      </c>
      <c r="I18" s="165">
        <v>-0.7</v>
      </c>
      <c r="J18" s="164">
        <v>-0.8</v>
      </c>
      <c r="K18" s="182">
        <v>-0.2</v>
      </c>
      <c r="L18" s="169">
        <v>-0.5</v>
      </c>
      <c r="M18" s="165">
        <v>-0.6</v>
      </c>
      <c r="N18" s="165"/>
      <c r="O18" s="164">
        <v>3.6666666666666665</v>
      </c>
      <c r="P18" s="164">
        <v>-0.2</v>
      </c>
    </row>
    <row r="19" spans="1:18" ht="14" x14ac:dyDescent="0.3">
      <c r="A19" s="3" t="s">
        <v>9</v>
      </c>
      <c r="D19" s="27">
        <f t="shared" si="0"/>
        <v>7.3333333333333361E-2</v>
      </c>
      <c r="E19" s="164"/>
      <c r="F19" s="165">
        <v>-0.8</v>
      </c>
      <c r="G19" s="165">
        <v>-0.5</v>
      </c>
      <c r="H19" s="165">
        <v>0</v>
      </c>
      <c r="I19" s="165">
        <v>-0.7</v>
      </c>
      <c r="J19" s="164">
        <v>0.2</v>
      </c>
      <c r="K19" s="182">
        <v>0.8</v>
      </c>
      <c r="L19" s="169">
        <v>-0.5</v>
      </c>
      <c r="M19" s="165">
        <v>-0.4</v>
      </c>
      <c r="N19" s="165"/>
      <c r="O19" s="164">
        <v>3.3333333333333335</v>
      </c>
      <c r="P19" s="164">
        <v>-0.7</v>
      </c>
    </row>
    <row r="20" spans="1:18" ht="14" x14ac:dyDescent="0.3">
      <c r="A20" s="3" t="s">
        <v>10</v>
      </c>
      <c r="D20" s="27">
        <f t="shared" si="0"/>
        <v>-0.33333333333333337</v>
      </c>
      <c r="E20" s="164"/>
      <c r="F20" s="165">
        <v>-0.7</v>
      </c>
      <c r="G20" s="165">
        <v>-0.5</v>
      </c>
      <c r="H20" s="165">
        <v>-1</v>
      </c>
      <c r="I20" s="165">
        <v>-1.3</v>
      </c>
      <c r="J20" s="164">
        <v>-0.2</v>
      </c>
      <c r="K20" s="182">
        <v>-1.4</v>
      </c>
      <c r="L20" s="169">
        <v>0</v>
      </c>
      <c r="M20" s="165">
        <v>-0.4</v>
      </c>
      <c r="N20" s="165"/>
      <c r="O20" s="164">
        <v>2.1666666666666665</v>
      </c>
      <c r="P20" s="164">
        <v>0</v>
      </c>
    </row>
    <row r="21" spans="1:18" ht="14" x14ac:dyDescent="0.3">
      <c r="A21" s="3" t="s">
        <v>11</v>
      </c>
      <c r="D21" s="27">
        <f t="shared" si="0"/>
        <v>0.39166666666666661</v>
      </c>
      <c r="E21" s="164"/>
      <c r="F21" s="165">
        <v>-0.3</v>
      </c>
      <c r="G21" s="165">
        <v>0</v>
      </c>
      <c r="H21" s="165">
        <v>-0.75</v>
      </c>
      <c r="I21" s="165">
        <v>0.6</v>
      </c>
      <c r="J21" s="164">
        <v>-0.1</v>
      </c>
      <c r="K21" s="182">
        <v>0</v>
      </c>
      <c r="L21" s="169">
        <v>1</v>
      </c>
      <c r="M21" s="165">
        <v>0.1</v>
      </c>
      <c r="N21" s="165"/>
      <c r="O21" s="164">
        <v>2.1666666666666665</v>
      </c>
      <c r="P21" s="164">
        <v>1.2</v>
      </c>
    </row>
    <row r="22" spans="1:18" ht="14" x14ac:dyDescent="0.3">
      <c r="A22" s="3" t="s">
        <v>12</v>
      </c>
      <c r="D22" s="27">
        <f t="shared" si="0"/>
        <v>-7.9999999999999918E-2</v>
      </c>
      <c r="E22" s="164"/>
      <c r="F22" s="165">
        <v>-1.9</v>
      </c>
      <c r="G22" s="165">
        <v>0</v>
      </c>
      <c r="H22" s="165">
        <v>-1</v>
      </c>
      <c r="I22" s="165">
        <v>-2.1</v>
      </c>
      <c r="J22" s="164">
        <v>-0.8</v>
      </c>
      <c r="K22" s="182">
        <v>-1.4</v>
      </c>
      <c r="L22" s="169">
        <v>2</v>
      </c>
      <c r="M22" s="165">
        <v>-0.8</v>
      </c>
      <c r="N22" s="165"/>
      <c r="O22" s="164">
        <v>5</v>
      </c>
      <c r="P22" s="164">
        <v>0.2</v>
      </c>
    </row>
    <row r="23" spans="1:18" ht="14" x14ac:dyDescent="0.3">
      <c r="A23" s="3" t="s">
        <v>13</v>
      </c>
      <c r="D23" s="27">
        <f t="shared" si="0"/>
        <v>-0.12499999999999989</v>
      </c>
      <c r="E23" s="164"/>
      <c r="F23" s="165">
        <v>-0.7</v>
      </c>
      <c r="G23" s="165">
        <v>0.5</v>
      </c>
      <c r="H23" s="165">
        <v>-1.75</v>
      </c>
      <c r="I23" s="165">
        <v>-1.3</v>
      </c>
      <c r="J23" s="164">
        <v>-1.1000000000000001</v>
      </c>
      <c r="K23" s="182">
        <v>-2.6</v>
      </c>
      <c r="L23" s="169">
        <v>1</v>
      </c>
      <c r="M23" s="165">
        <v>-0.1</v>
      </c>
      <c r="N23" s="165"/>
      <c r="O23" s="164">
        <v>5</v>
      </c>
      <c r="P23" s="164">
        <v>-0.2</v>
      </c>
    </row>
    <row r="24" spans="1:18" ht="14" x14ac:dyDescent="0.3">
      <c r="A24" s="3" t="s">
        <v>14</v>
      </c>
      <c r="D24" s="27">
        <f t="shared" si="0"/>
        <v>-1.5299999999999998</v>
      </c>
      <c r="E24" s="164"/>
      <c r="F24" s="165">
        <v>-0.9</v>
      </c>
      <c r="G24" s="165">
        <v>-0.5</v>
      </c>
      <c r="H24" s="165">
        <v>-16</v>
      </c>
      <c r="I24" s="165">
        <v>-1.3</v>
      </c>
      <c r="J24" s="164">
        <v>0</v>
      </c>
      <c r="K24" s="182">
        <v>-0.4</v>
      </c>
      <c r="L24" s="169">
        <v>0.5</v>
      </c>
      <c r="M24" s="165">
        <v>-0.5</v>
      </c>
      <c r="N24" s="165"/>
      <c r="O24" s="164">
        <v>3</v>
      </c>
      <c r="P24" s="164">
        <v>0.8</v>
      </c>
    </row>
    <row r="25" spans="1:18" ht="14" x14ac:dyDescent="0.3">
      <c r="A25" s="3" t="s">
        <v>15</v>
      </c>
      <c r="D25" s="27">
        <f t="shared" si="0"/>
        <v>0.29666666666666675</v>
      </c>
      <c r="E25" s="164"/>
      <c r="F25" s="165">
        <v>-1.1000000000000001</v>
      </c>
      <c r="G25" s="165">
        <v>1.5</v>
      </c>
      <c r="H25" s="165">
        <v>0.5</v>
      </c>
      <c r="I25" s="165">
        <v>-1.5</v>
      </c>
      <c r="J25" s="164">
        <v>0.2</v>
      </c>
      <c r="K25" s="182">
        <v>-2.2000000000000002</v>
      </c>
      <c r="L25" s="169">
        <v>0.5</v>
      </c>
      <c r="M25" s="165">
        <v>-0.3</v>
      </c>
      <c r="N25" s="165"/>
      <c r="O25" s="164">
        <v>5.166666666666667</v>
      </c>
      <c r="P25" s="164">
        <v>0.2</v>
      </c>
    </row>
    <row r="26" spans="1:18" ht="14" x14ac:dyDescent="0.3">
      <c r="A26" s="20" t="s">
        <v>18</v>
      </c>
      <c r="C26" s="4"/>
      <c r="D26" s="27">
        <f t="shared" si="0"/>
        <v>-2.0300000000000002</v>
      </c>
      <c r="E26" s="164"/>
      <c r="F26" s="165">
        <v>-14.1</v>
      </c>
      <c r="G26" s="165">
        <v>-5</v>
      </c>
      <c r="H26" s="165">
        <v>-28.5</v>
      </c>
      <c r="I26" s="165">
        <v>-14.8</v>
      </c>
      <c r="J26" s="164">
        <v>-4.4000000000000004</v>
      </c>
      <c r="K26" s="182">
        <v>-16.600000000000001</v>
      </c>
      <c r="L26" s="169">
        <v>13.5</v>
      </c>
      <c r="M26" s="165">
        <v>-8.1</v>
      </c>
      <c r="N26" s="165"/>
      <c r="O26" s="164">
        <f>O10+O11+O12+O13+O14+O15+O16+O17+O18+O19+O20+O21+O22+O23+O24+O25</f>
        <v>61</v>
      </c>
      <c r="P26" s="164">
        <v>-3.3</v>
      </c>
      <c r="R26" s="21"/>
    </row>
    <row r="27" spans="1:18" ht="14" x14ac:dyDescent="0.3">
      <c r="D27" s="28"/>
      <c r="E27" s="155"/>
      <c r="F27" s="175"/>
      <c r="G27" s="175"/>
      <c r="H27" s="175"/>
      <c r="I27" s="175"/>
      <c r="J27" s="155"/>
      <c r="K27" s="183"/>
      <c r="L27" s="187"/>
      <c r="M27" s="175"/>
      <c r="N27" s="184"/>
      <c r="O27" s="155"/>
      <c r="P27" s="155"/>
    </row>
    <row r="28" spans="1:18" ht="14" x14ac:dyDescent="0.3">
      <c r="A28" s="3" t="s">
        <v>19</v>
      </c>
      <c r="D28" s="27">
        <f>AVERAGE(E28:Q28)</f>
        <v>0.35</v>
      </c>
      <c r="E28" s="164"/>
      <c r="F28" s="165">
        <v>0.1</v>
      </c>
      <c r="G28" s="165">
        <v>0</v>
      </c>
      <c r="H28" s="165">
        <v>0</v>
      </c>
      <c r="I28" s="165">
        <v>0</v>
      </c>
      <c r="J28" s="164">
        <v>0.2</v>
      </c>
      <c r="K28" s="188">
        <v>0.6</v>
      </c>
      <c r="L28" s="169">
        <v>0</v>
      </c>
      <c r="M28" s="165">
        <v>0.2</v>
      </c>
      <c r="N28" s="165"/>
      <c r="O28" s="164">
        <v>2.4</v>
      </c>
      <c r="P28" s="164">
        <v>0</v>
      </c>
    </row>
    <row r="29" spans="1:18" ht="14" x14ac:dyDescent="0.3">
      <c r="A29" s="3" t="s">
        <v>20</v>
      </c>
      <c r="D29" s="27">
        <f>AVERAGE(E29:Q29)</f>
        <v>5.0500000000000007</v>
      </c>
      <c r="E29" s="164"/>
      <c r="F29" s="165">
        <v>7.9</v>
      </c>
      <c r="G29" s="165">
        <v>1</v>
      </c>
      <c r="H29" s="165">
        <v>2.5</v>
      </c>
      <c r="I29" s="165">
        <v>20</v>
      </c>
      <c r="J29" s="164">
        <v>4.2</v>
      </c>
      <c r="K29" s="190">
        <v>1.2</v>
      </c>
      <c r="L29" s="169">
        <v>0</v>
      </c>
      <c r="M29" s="165">
        <v>0.2</v>
      </c>
      <c r="N29" s="165"/>
      <c r="O29" s="164">
        <v>11</v>
      </c>
      <c r="P29" s="164">
        <v>2.5</v>
      </c>
    </row>
    <row r="30" spans="1:18" ht="14" x14ac:dyDescent="0.3">
      <c r="D30" s="29"/>
      <c r="E30" s="155"/>
      <c r="F30" s="175"/>
      <c r="G30" s="175"/>
      <c r="H30" s="175"/>
      <c r="I30" s="175"/>
      <c r="J30" s="155"/>
      <c r="K30" s="175"/>
      <c r="L30" s="191"/>
      <c r="M30" s="175"/>
      <c r="N30" s="158"/>
      <c r="O30" s="155"/>
      <c r="P30" s="155"/>
    </row>
    <row r="31" spans="1:18" ht="14" x14ac:dyDescent="0.3">
      <c r="A31" s="3" t="s">
        <v>21</v>
      </c>
      <c r="D31" s="27">
        <f>AVERAGE(E31:Q31)</f>
        <v>0.86</v>
      </c>
      <c r="E31" s="164"/>
      <c r="F31" s="165">
        <v>1</v>
      </c>
      <c r="G31" s="165">
        <v>0</v>
      </c>
      <c r="H31" s="165">
        <v>1.5</v>
      </c>
      <c r="I31" s="165">
        <v>0.8</v>
      </c>
      <c r="J31" s="164">
        <v>0.7</v>
      </c>
      <c r="K31" s="190">
        <v>1.6</v>
      </c>
      <c r="L31" s="169">
        <v>0</v>
      </c>
      <c r="M31" s="165">
        <v>0</v>
      </c>
      <c r="N31" s="165"/>
      <c r="O31" s="164">
        <v>2</v>
      </c>
      <c r="P31" s="164">
        <v>1</v>
      </c>
    </row>
    <row r="32" spans="1:18" ht="14" x14ac:dyDescent="0.3">
      <c r="A32" s="3" t="s">
        <v>22</v>
      </c>
      <c r="D32" s="27">
        <f>AVERAGE(E32:Q32)</f>
        <v>1.9550000000000001</v>
      </c>
      <c r="E32" s="164"/>
      <c r="F32" s="165">
        <v>3.4</v>
      </c>
      <c r="G32" s="165">
        <v>4.5</v>
      </c>
      <c r="H32" s="165">
        <v>0.5</v>
      </c>
      <c r="I32" s="165">
        <v>0</v>
      </c>
      <c r="J32" s="164">
        <v>1</v>
      </c>
      <c r="K32" s="190">
        <v>0.6</v>
      </c>
      <c r="L32" s="169">
        <v>0</v>
      </c>
      <c r="M32" s="165">
        <v>3</v>
      </c>
      <c r="N32" s="165"/>
      <c r="O32" s="164">
        <v>4.75</v>
      </c>
      <c r="P32" s="164">
        <v>1.8</v>
      </c>
    </row>
    <row r="33" spans="1:16" ht="14" x14ac:dyDescent="0.3">
      <c r="D33" s="30"/>
      <c r="E33" s="158"/>
      <c r="F33" s="158"/>
      <c r="G33" s="158"/>
      <c r="H33" s="158"/>
      <c r="I33" s="158"/>
      <c r="J33" s="158"/>
      <c r="K33" s="176"/>
      <c r="L33" s="181"/>
      <c r="M33" s="158"/>
      <c r="N33" s="180"/>
      <c r="O33" s="158"/>
      <c r="P33" s="158"/>
    </row>
    <row r="34" spans="1:16" ht="14" x14ac:dyDescent="0.3">
      <c r="A34" s="15" t="s">
        <v>23</v>
      </c>
      <c r="B34" s="15"/>
      <c r="C34" s="15"/>
      <c r="D34" s="30"/>
      <c r="E34" s="158"/>
      <c r="F34" s="158"/>
      <c r="G34" s="158"/>
      <c r="H34" s="158"/>
      <c r="I34" s="158"/>
      <c r="J34" s="158"/>
      <c r="K34" s="176"/>
      <c r="L34" s="181"/>
      <c r="M34" s="158"/>
      <c r="N34" s="180"/>
      <c r="O34" s="158"/>
      <c r="P34" s="158"/>
    </row>
    <row r="35" spans="1:16" ht="14" x14ac:dyDescent="0.3">
      <c r="A35" s="5" t="s">
        <v>24</v>
      </c>
      <c r="D35" s="31">
        <f t="shared" ref="D35:D46" si="1">SUM(E35:Q35)</f>
        <v>17</v>
      </c>
      <c r="E35" s="193">
        <v>0</v>
      </c>
      <c r="F35" s="182">
        <v>1</v>
      </c>
      <c r="G35" s="182">
        <v>1</v>
      </c>
      <c r="H35" s="182">
        <v>0</v>
      </c>
      <c r="I35" s="182">
        <v>3</v>
      </c>
      <c r="J35" s="182">
        <v>4</v>
      </c>
      <c r="K35" s="146">
        <v>0</v>
      </c>
      <c r="L35" s="174">
        <v>0</v>
      </c>
      <c r="M35" s="182">
        <v>6</v>
      </c>
      <c r="N35" s="146"/>
      <c r="O35" s="193">
        <v>2</v>
      </c>
      <c r="P35" s="193">
        <v>0</v>
      </c>
    </row>
    <row r="36" spans="1:16" ht="14" x14ac:dyDescent="0.3">
      <c r="A36" s="5" t="s">
        <v>25</v>
      </c>
      <c r="D36" s="31">
        <f t="shared" si="1"/>
        <v>6</v>
      </c>
      <c r="E36" s="193">
        <v>0</v>
      </c>
      <c r="F36" s="182">
        <v>0</v>
      </c>
      <c r="G36" s="182">
        <v>0</v>
      </c>
      <c r="H36" s="182">
        <v>0</v>
      </c>
      <c r="I36" s="182">
        <v>1</v>
      </c>
      <c r="J36" s="182">
        <v>3</v>
      </c>
      <c r="K36" s="146">
        <v>0</v>
      </c>
      <c r="L36" s="174">
        <v>0</v>
      </c>
      <c r="M36" s="182">
        <v>1</v>
      </c>
      <c r="N36" s="146"/>
      <c r="O36" s="193">
        <v>0</v>
      </c>
      <c r="P36" s="193">
        <v>1</v>
      </c>
    </row>
    <row r="37" spans="1:16" ht="14" x14ac:dyDescent="0.3">
      <c r="A37" s="5" t="s">
        <v>26</v>
      </c>
      <c r="B37" s="5"/>
      <c r="D37" s="31">
        <f t="shared" si="1"/>
        <v>3</v>
      </c>
      <c r="E37" s="193">
        <v>0</v>
      </c>
      <c r="F37" s="182">
        <v>0</v>
      </c>
      <c r="G37" s="182">
        <v>0</v>
      </c>
      <c r="H37" s="182">
        <v>0</v>
      </c>
      <c r="I37" s="182">
        <v>0</v>
      </c>
      <c r="J37" s="182">
        <v>2</v>
      </c>
      <c r="K37" s="146">
        <v>0</v>
      </c>
      <c r="L37" s="174">
        <v>0</v>
      </c>
      <c r="M37" s="182">
        <v>1</v>
      </c>
      <c r="N37" s="146"/>
      <c r="O37" s="193">
        <v>0</v>
      </c>
      <c r="P37" s="193">
        <v>0</v>
      </c>
    </row>
    <row r="38" spans="1:16" ht="14" x14ac:dyDescent="0.3">
      <c r="A38" s="5" t="s">
        <v>27</v>
      </c>
      <c r="B38" s="5"/>
      <c r="D38" s="31">
        <f t="shared" si="1"/>
        <v>15</v>
      </c>
      <c r="E38" s="193">
        <v>0</v>
      </c>
      <c r="F38" s="182">
        <v>6</v>
      </c>
      <c r="G38" s="182">
        <v>0</v>
      </c>
      <c r="H38" s="182">
        <v>0</v>
      </c>
      <c r="I38" s="182">
        <v>1</v>
      </c>
      <c r="J38" s="182">
        <v>2</v>
      </c>
      <c r="K38" s="146">
        <v>0</v>
      </c>
      <c r="L38" s="174">
        <v>0</v>
      </c>
      <c r="M38" s="182">
        <v>6</v>
      </c>
      <c r="N38" s="146"/>
      <c r="O38" s="193">
        <v>0</v>
      </c>
      <c r="P38" s="193">
        <v>0</v>
      </c>
    </row>
    <row r="39" spans="1:16" ht="14" x14ac:dyDescent="0.3">
      <c r="A39" s="5" t="s">
        <v>28</v>
      </c>
      <c r="B39" s="5"/>
      <c r="D39" s="31">
        <f t="shared" si="1"/>
        <v>1</v>
      </c>
      <c r="E39" s="193">
        <v>0</v>
      </c>
      <c r="F39" s="182">
        <v>0</v>
      </c>
      <c r="G39" s="182">
        <v>0</v>
      </c>
      <c r="H39" s="182">
        <v>1</v>
      </c>
      <c r="I39" s="182">
        <v>0</v>
      </c>
      <c r="J39" s="182">
        <v>0</v>
      </c>
      <c r="K39" s="146">
        <v>0</v>
      </c>
      <c r="L39" s="174">
        <v>0</v>
      </c>
      <c r="M39" s="182">
        <v>0</v>
      </c>
      <c r="N39" s="146"/>
      <c r="O39" s="193">
        <v>0</v>
      </c>
      <c r="P39" s="193">
        <v>0</v>
      </c>
    </row>
    <row r="40" spans="1:16" ht="14" x14ac:dyDescent="0.3">
      <c r="A40" s="3" t="s">
        <v>56</v>
      </c>
      <c r="D40" s="31">
        <f t="shared" si="1"/>
        <v>6</v>
      </c>
      <c r="E40" s="193">
        <v>0</v>
      </c>
      <c r="F40" s="182">
        <v>1</v>
      </c>
      <c r="G40" s="182">
        <v>0</v>
      </c>
      <c r="H40" s="182">
        <v>0</v>
      </c>
      <c r="I40" s="182">
        <v>2</v>
      </c>
      <c r="J40" s="182">
        <v>0</v>
      </c>
      <c r="K40" s="146">
        <v>1</v>
      </c>
      <c r="L40" s="174">
        <v>0</v>
      </c>
      <c r="M40" s="182">
        <v>1</v>
      </c>
      <c r="N40" s="146"/>
      <c r="O40" s="193">
        <v>1</v>
      </c>
      <c r="P40" s="193">
        <v>0</v>
      </c>
    </row>
    <row r="41" spans="1:16" ht="14" x14ac:dyDescent="0.3">
      <c r="A41" s="3" t="s">
        <v>29</v>
      </c>
      <c r="D41" s="31">
        <f t="shared" si="1"/>
        <v>7</v>
      </c>
      <c r="E41" s="193">
        <v>0</v>
      </c>
      <c r="F41" s="182">
        <v>0</v>
      </c>
      <c r="G41" s="182">
        <v>0</v>
      </c>
      <c r="H41" s="182">
        <v>0</v>
      </c>
      <c r="I41" s="182">
        <v>0</v>
      </c>
      <c r="J41" s="182">
        <v>4</v>
      </c>
      <c r="K41" s="146">
        <v>0</v>
      </c>
      <c r="L41" s="174">
        <v>2</v>
      </c>
      <c r="M41" s="182">
        <v>0</v>
      </c>
      <c r="N41" s="146"/>
      <c r="O41" s="193">
        <v>1</v>
      </c>
      <c r="P41" s="193">
        <v>0</v>
      </c>
    </row>
    <row r="42" spans="1:16" ht="14" x14ac:dyDescent="0.3">
      <c r="A42" s="3" t="s">
        <v>30</v>
      </c>
      <c r="D42" s="31">
        <f t="shared" si="1"/>
        <v>32</v>
      </c>
      <c r="E42" s="193">
        <v>0</v>
      </c>
      <c r="F42" s="182">
        <v>2</v>
      </c>
      <c r="G42" s="182">
        <v>0</v>
      </c>
      <c r="H42" s="182">
        <v>2</v>
      </c>
      <c r="I42" s="182">
        <v>5</v>
      </c>
      <c r="J42" s="182">
        <v>9</v>
      </c>
      <c r="K42" s="146">
        <v>2</v>
      </c>
      <c r="L42" s="174">
        <v>0</v>
      </c>
      <c r="M42" s="182">
        <v>8</v>
      </c>
      <c r="N42" s="146"/>
      <c r="O42" s="193">
        <v>1</v>
      </c>
      <c r="P42" s="193">
        <v>3</v>
      </c>
    </row>
    <row r="43" spans="1:16" ht="14" x14ac:dyDescent="0.3">
      <c r="A43" s="3" t="s">
        <v>31</v>
      </c>
      <c r="D43" s="31">
        <f t="shared" si="1"/>
        <v>7</v>
      </c>
      <c r="E43" s="193">
        <v>0</v>
      </c>
      <c r="F43" s="182">
        <v>2</v>
      </c>
      <c r="G43" s="182">
        <v>0</v>
      </c>
      <c r="H43" s="182">
        <v>1</v>
      </c>
      <c r="I43" s="182">
        <v>1</v>
      </c>
      <c r="J43" s="182">
        <v>2</v>
      </c>
      <c r="K43" s="146">
        <v>0</v>
      </c>
      <c r="L43" s="174">
        <v>0</v>
      </c>
      <c r="M43" s="182">
        <v>0</v>
      </c>
      <c r="N43" s="146"/>
      <c r="O43" s="193">
        <v>1</v>
      </c>
      <c r="P43" s="193">
        <v>0</v>
      </c>
    </row>
    <row r="44" spans="1:16" ht="14" x14ac:dyDescent="0.3">
      <c r="A44" s="3" t="s">
        <v>32</v>
      </c>
      <c r="D44" s="31">
        <f t="shared" si="1"/>
        <v>2</v>
      </c>
      <c r="E44" s="193">
        <v>0</v>
      </c>
      <c r="F44" s="182">
        <v>0</v>
      </c>
      <c r="G44" s="182">
        <v>0</v>
      </c>
      <c r="H44" s="182">
        <v>0</v>
      </c>
      <c r="I44" s="182">
        <v>0</v>
      </c>
      <c r="J44" s="182">
        <v>2</v>
      </c>
      <c r="K44" s="146">
        <v>0</v>
      </c>
      <c r="L44" s="174">
        <v>0</v>
      </c>
      <c r="M44" s="182">
        <v>0</v>
      </c>
      <c r="N44" s="146"/>
      <c r="O44" s="193">
        <v>0</v>
      </c>
      <c r="P44" s="193">
        <v>0</v>
      </c>
    </row>
    <row r="45" spans="1:16" s="4" customFormat="1" ht="14" x14ac:dyDescent="0.3">
      <c r="A45" s="3" t="s">
        <v>33</v>
      </c>
      <c r="D45" s="31">
        <f t="shared" si="1"/>
        <v>3</v>
      </c>
      <c r="E45" s="193">
        <v>0</v>
      </c>
      <c r="F45" s="182">
        <v>0</v>
      </c>
      <c r="G45" s="182">
        <v>0</v>
      </c>
      <c r="H45" s="182">
        <v>0</v>
      </c>
      <c r="I45" s="182">
        <v>0</v>
      </c>
      <c r="J45" s="182">
        <v>3</v>
      </c>
      <c r="K45" s="146">
        <v>0</v>
      </c>
      <c r="L45" s="174">
        <v>0</v>
      </c>
      <c r="M45" s="182">
        <v>0</v>
      </c>
      <c r="N45" s="146"/>
      <c r="O45" s="193">
        <v>0</v>
      </c>
      <c r="P45" s="193">
        <v>0</v>
      </c>
    </row>
    <row r="46" spans="1:16" ht="14" x14ac:dyDescent="0.3">
      <c r="A46" s="10" t="s">
        <v>55</v>
      </c>
      <c r="B46" s="4"/>
      <c r="C46" s="4"/>
      <c r="D46" s="31">
        <f t="shared" si="1"/>
        <v>19</v>
      </c>
      <c r="E46" s="193">
        <v>0</v>
      </c>
      <c r="F46" s="182">
        <v>2</v>
      </c>
      <c r="G46" s="182">
        <v>1</v>
      </c>
      <c r="H46" s="182">
        <v>0</v>
      </c>
      <c r="I46" s="182">
        <v>4</v>
      </c>
      <c r="J46" s="182">
        <v>6</v>
      </c>
      <c r="K46" s="146">
        <v>2</v>
      </c>
      <c r="L46" s="174">
        <v>0</v>
      </c>
      <c r="M46" s="182">
        <v>2</v>
      </c>
      <c r="N46" s="146"/>
      <c r="O46" s="193">
        <v>0</v>
      </c>
      <c r="P46" s="193">
        <v>2</v>
      </c>
    </row>
    <row r="47" spans="1:16" ht="14" x14ac:dyDescent="0.3">
      <c r="A47" s="3" t="s">
        <v>37</v>
      </c>
      <c r="D47" s="31">
        <f>SUM(D35:D46)</f>
        <v>118</v>
      </c>
      <c r="E47" s="183"/>
      <c r="F47" s="158"/>
      <c r="G47" s="183"/>
      <c r="H47" s="183"/>
      <c r="I47" s="183"/>
      <c r="J47" s="183"/>
      <c r="K47" s="183"/>
      <c r="L47" s="205"/>
      <c r="M47" s="205"/>
      <c r="N47" s="183"/>
      <c r="O47" s="183"/>
      <c r="P47" s="183"/>
    </row>
  </sheetData>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7"/>
  <sheetViews>
    <sheetView workbookViewId="0">
      <selection activeCell="D8" sqref="D8:J8"/>
    </sheetView>
  </sheetViews>
  <sheetFormatPr defaultColWidth="9" defaultRowHeight="13" x14ac:dyDescent="0.3"/>
  <cols>
    <col min="1" max="3" width="9" style="3"/>
    <col min="4" max="4" width="9" style="4"/>
    <col min="5" max="9" width="9" style="3"/>
    <col min="10" max="10" width="9" style="22"/>
    <col min="11" max="16384" width="9" style="3"/>
  </cols>
  <sheetData>
    <row r="1" spans="1:114" x14ac:dyDescent="0.3">
      <c r="B1" s="15" t="s">
        <v>35</v>
      </c>
      <c r="G1" s="3" t="s">
        <v>116</v>
      </c>
    </row>
    <row r="2" spans="1:114" x14ac:dyDescent="0.3">
      <c r="B2" s="15"/>
    </row>
    <row r="3" spans="1:114" x14ac:dyDescent="0.3">
      <c r="A3" s="17" t="s">
        <v>40</v>
      </c>
      <c r="B3" s="17"/>
      <c r="C3" s="17"/>
      <c r="D3" s="18" t="s">
        <v>38</v>
      </c>
      <c r="E3" s="24" t="s">
        <v>34</v>
      </c>
      <c r="F3" s="24" t="s">
        <v>34</v>
      </c>
      <c r="G3" s="24" t="s">
        <v>34</v>
      </c>
      <c r="H3" s="24" t="s">
        <v>34</v>
      </c>
      <c r="I3" s="24" t="s">
        <v>34</v>
      </c>
      <c r="J3" s="24" t="s">
        <v>34</v>
      </c>
      <c r="K3" s="19"/>
      <c r="L3" s="19"/>
      <c r="M3" s="19"/>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row>
    <row r="4" spans="1:114" x14ac:dyDescent="0.3">
      <c r="A4" s="15" t="s">
        <v>36</v>
      </c>
      <c r="C4" s="2"/>
      <c r="D4" s="18" t="s">
        <v>41</v>
      </c>
      <c r="E4" s="8">
        <v>2</v>
      </c>
      <c r="F4" s="8">
        <v>2</v>
      </c>
      <c r="G4" s="8">
        <v>2</v>
      </c>
      <c r="H4" s="8">
        <v>2</v>
      </c>
      <c r="I4" s="8">
        <v>2</v>
      </c>
      <c r="J4" s="8">
        <v>2</v>
      </c>
      <c r="K4" s="9"/>
      <c r="L4" s="9"/>
      <c r="M4" s="9"/>
    </row>
    <row r="5" spans="1:114" x14ac:dyDescent="0.3">
      <c r="A5" s="19" t="s">
        <v>95</v>
      </c>
      <c r="B5" s="19"/>
      <c r="C5" s="2"/>
      <c r="D5" s="18"/>
      <c r="E5" s="92">
        <v>13</v>
      </c>
      <c r="F5" s="92">
        <v>14</v>
      </c>
      <c r="G5" s="92">
        <v>15</v>
      </c>
      <c r="H5" s="92">
        <v>16</v>
      </c>
      <c r="I5" s="92">
        <v>17</v>
      </c>
      <c r="J5" s="92">
        <v>18</v>
      </c>
      <c r="K5" s="9"/>
      <c r="L5" s="9"/>
      <c r="M5" s="9"/>
    </row>
    <row r="6" spans="1:114" x14ac:dyDescent="0.3">
      <c r="A6" s="19"/>
      <c r="B6" s="19"/>
      <c r="C6" s="2"/>
      <c r="D6" s="61"/>
      <c r="E6" s="60"/>
      <c r="F6" s="50"/>
      <c r="G6" s="50"/>
      <c r="H6" s="9"/>
      <c r="I6" s="9"/>
      <c r="J6" s="9"/>
      <c r="K6" s="9"/>
      <c r="L6" s="9"/>
      <c r="M6" s="9"/>
    </row>
    <row r="7" spans="1:114" ht="15" x14ac:dyDescent="0.3">
      <c r="A7" s="19" t="s">
        <v>16</v>
      </c>
      <c r="B7" s="19"/>
      <c r="C7" s="2"/>
      <c r="D7" s="27">
        <f>AVERAGE(E7:M7)</f>
        <v>22.020048309178748</v>
      </c>
      <c r="E7" s="123">
        <v>48</v>
      </c>
      <c r="F7" s="48">
        <v>12.8</v>
      </c>
      <c r="G7" s="48">
        <v>19.120289855072468</v>
      </c>
      <c r="H7" s="11">
        <v>19.899999999999999</v>
      </c>
      <c r="I7" s="11">
        <v>28.5</v>
      </c>
      <c r="J7" s="11">
        <v>3.8</v>
      </c>
      <c r="K7" s="13"/>
      <c r="L7" s="13"/>
      <c r="M7" s="13"/>
    </row>
    <row r="8" spans="1:114" ht="15" x14ac:dyDescent="0.3">
      <c r="A8" s="57"/>
      <c r="B8" s="57"/>
      <c r="C8" s="58"/>
      <c r="D8" s="55"/>
      <c r="E8" s="199"/>
      <c r="F8" s="59"/>
      <c r="G8" s="59"/>
      <c r="H8" s="59"/>
      <c r="I8" s="59"/>
      <c r="J8" s="59"/>
      <c r="K8" s="63"/>
      <c r="L8" s="63"/>
      <c r="M8" s="63"/>
      <c r="N8" s="63"/>
    </row>
    <row r="9" spans="1:114" ht="15" x14ac:dyDescent="0.3">
      <c r="A9" s="15" t="s">
        <v>17</v>
      </c>
      <c r="D9" s="28"/>
      <c r="E9" s="118"/>
      <c r="F9" s="49"/>
      <c r="G9" s="49"/>
      <c r="H9" s="13"/>
      <c r="I9" s="13"/>
      <c r="J9" s="13"/>
      <c r="K9" s="13"/>
      <c r="L9" s="13"/>
      <c r="M9" s="13"/>
    </row>
    <row r="10" spans="1:114" ht="15" x14ac:dyDescent="0.3">
      <c r="A10" s="3" t="s">
        <v>0</v>
      </c>
      <c r="D10" s="27">
        <f t="shared" ref="D10:D26" si="0">AVERAGE(E10:M10)</f>
        <v>-0.45797101449275357</v>
      </c>
      <c r="E10" s="123">
        <v>0</v>
      </c>
      <c r="F10" s="48">
        <v>-0.1</v>
      </c>
      <c r="G10" s="48">
        <v>-0.34782608695652173</v>
      </c>
      <c r="H10" s="11">
        <v>-0.3</v>
      </c>
      <c r="I10" s="11">
        <v>-1.7</v>
      </c>
      <c r="J10" s="11">
        <v>-0.3</v>
      </c>
      <c r="K10" s="13"/>
      <c r="L10" s="13"/>
      <c r="M10" s="13"/>
    </row>
    <row r="11" spans="1:114" ht="15" x14ac:dyDescent="0.3">
      <c r="A11" s="3" t="s">
        <v>1</v>
      </c>
      <c r="D11" s="27">
        <f t="shared" si="0"/>
        <v>-0.48840579710144927</v>
      </c>
      <c r="E11" s="123">
        <v>0</v>
      </c>
      <c r="F11" s="48">
        <v>-0.4</v>
      </c>
      <c r="G11" s="48">
        <v>-0.13043478260869565</v>
      </c>
      <c r="H11" s="11">
        <v>-0.3</v>
      </c>
      <c r="I11" s="11">
        <v>-2</v>
      </c>
      <c r="J11" s="11">
        <v>-0.1</v>
      </c>
      <c r="K11" s="13"/>
      <c r="L11" s="13"/>
      <c r="M11" s="13"/>
    </row>
    <row r="12" spans="1:114" ht="15" x14ac:dyDescent="0.3">
      <c r="A12" s="3" t="s">
        <v>2</v>
      </c>
      <c r="D12" s="27">
        <f t="shared" si="0"/>
        <v>-0.27898550724637677</v>
      </c>
      <c r="E12" s="123">
        <v>0</v>
      </c>
      <c r="F12" s="48">
        <v>-0.1</v>
      </c>
      <c r="G12" s="48">
        <v>-0.17391304347826086</v>
      </c>
      <c r="H12" s="11">
        <v>-0.2</v>
      </c>
      <c r="I12" s="11">
        <v>-1.3</v>
      </c>
      <c r="J12" s="11">
        <v>0.1</v>
      </c>
      <c r="K12" s="13"/>
      <c r="L12" s="13"/>
      <c r="M12" s="13"/>
    </row>
    <row r="13" spans="1:114" ht="15" x14ac:dyDescent="0.3">
      <c r="A13" s="3" t="s">
        <v>3</v>
      </c>
      <c r="D13" s="27">
        <f t="shared" si="0"/>
        <v>-0.75434782608695661</v>
      </c>
      <c r="E13" s="123">
        <v>0</v>
      </c>
      <c r="F13" s="48">
        <v>-0.4</v>
      </c>
      <c r="G13" s="48">
        <v>-0.82608695652173914</v>
      </c>
      <c r="H13" s="11">
        <v>-1.1000000000000001</v>
      </c>
      <c r="I13" s="11">
        <v>-2.2999999999999998</v>
      </c>
      <c r="J13" s="11">
        <v>0.1</v>
      </c>
      <c r="K13" s="13"/>
      <c r="L13" s="13"/>
      <c r="M13" s="13"/>
    </row>
    <row r="14" spans="1:114" ht="15" x14ac:dyDescent="0.3">
      <c r="A14" s="3" t="s">
        <v>4</v>
      </c>
      <c r="D14" s="27">
        <f t="shared" si="0"/>
        <v>-0.48478260869565221</v>
      </c>
      <c r="E14" s="123">
        <v>0</v>
      </c>
      <c r="F14" s="48">
        <v>0</v>
      </c>
      <c r="G14" s="48">
        <v>-0.60869565217391308</v>
      </c>
      <c r="H14" s="11">
        <v>-0.5</v>
      </c>
      <c r="I14" s="11">
        <v>-1.7</v>
      </c>
      <c r="J14" s="11">
        <v>-0.1</v>
      </c>
      <c r="K14" s="13"/>
      <c r="L14" s="13"/>
      <c r="M14" s="13"/>
    </row>
    <row r="15" spans="1:114" ht="15" x14ac:dyDescent="0.3">
      <c r="A15" s="3" t="s">
        <v>5</v>
      </c>
      <c r="D15" s="27">
        <f t="shared" si="0"/>
        <v>-7.2463768115940219E-4</v>
      </c>
      <c r="E15" s="123">
        <v>0</v>
      </c>
      <c r="F15" s="48">
        <v>0.3</v>
      </c>
      <c r="G15" s="48">
        <v>-0.30434782608695654</v>
      </c>
      <c r="H15" s="11">
        <v>1.1000000000000001</v>
      </c>
      <c r="I15" s="11">
        <v>-1</v>
      </c>
      <c r="J15" s="11">
        <v>-0.1</v>
      </c>
      <c r="K15" s="13"/>
      <c r="L15" s="13"/>
      <c r="M15" s="13"/>
    </row>
    <row r="16" spans="1:114" ht="15" x14ac:dyDescent="0.3">
      <c r="A16" s="3" t="s">
        <v>6</v>
      </c>
      <c r="D16" s="27">
        <f t="shared" si="0"/>
        <v>-0.4159420289855072</v>
      </c>
      <c r="E16" s="123">
        <v>0</v>
      </c>
      <c r="F16" s="48">
        <v>-0.1</v>
      </c>
      <c r="G16" s="48">
        <v>-0.69565217391304346</v>
      </c>
      <c r="H16" s="11">
        <v>-0.5</v>
      </c>
      <c r="I16" s="11">
        <v>-1.3</v>
      </c>
      <c r="J16" s="11">
        <v>0.1</v>
      </c>
      <c r="K16" s="13"/>
      <c r="L16" s="13"/>
      <c r="M16" s="13"/>
    </row>
    <row r="17" spans="1:13" ht="15" x14ac:dyDescent="0.3">
      <c r="A17" s="3" t="s">
        <v>7</v>
      </c>
      <c r="D17" s="27">
        <f t="shared" si="0"/>
        <v>-0.37101449275362319</v>
      </c>
      <c r="E17" s="123">
        <v>0</v>
      </c>
      <c r="F17" s="48">
        <v>-0.6</v>
      </c>
      <c r="G17" s="48">
        <v>-0.82608695652173914</v>
      </c>
      <c r="H17" s="11">
        <v>-0.1</v>
      </c>
      <c r="I17" s="11">
        <v>-0.3</v>
      </c>
      <c r="J17" s="11">
        <v>-0.4</v>
      </c>
      <c r="K17" s="13"/>
      <c r="L17" s="13"/>
      <c r="M17" s="13"/>
    </row>
    <row r="18" spans="1:13" ht="15" x14ac:dyDescent="0.3">
      <c r="A18" s="3" t="s">
        <v>8</v>
      </c>
      <c r="D18" s="27">
        <f t="shared" si="0"/>
        <v>-0.47463768115942034</v>
      </c>
      <c r="E18" s="123">
        <v>0</v>
      </c>
      <c r="F18" s="48">
        <v>-0.2</v>
      </c>
      <c r="G18" s="48">
        <v>-0.34782608695652173</v>
      </c>
      <c r="H18" s="11">
        <v>-0.9</v>
      </c>
      <c r="I18" s="11">
        <v>-1.3</v>
      </c>
      <c r="J18" s="11">
        <v>-0.1</v>
      </c>
      <c r="K18" s="13"/>
      <c r="L18" s="13"/>
      <c r="M18" s="13"/>
    </row>
    <row r="19" spans="1:13" ht="15" x14ac:dyDescent="0.3">
      <c r="A19" s="3" t="s">
        <v>9</v>
      </c>
      <c r="D19" s="27">
        <f t="shared" si="0"/>
        <v>-0.54275362318840592</v>
      </c>
      <c r="E19" s="123">
        <v>0</v>
      </c>
      <c r="F19" s="48">
        <v>-0.1</v>
      </c>
      <c r="G19" s="48">
        <v>4.3478260869565216E-2</v>
      </c>
      <c r="H19" s="11">
        <v>-0.8</v>
      </c>
      <c r="I19" s="11">
        <v>-2.7</v>
      </c>
      <c r="J19" s="11">
        <v>0.3</v>
      </c>
      <c r="K19" s="13"/>
      <c r="L19" s="13"/>
      <c r="M19" s="13"/>
    </row>
    <row r="20" spans="1:13" ht="15" x14ac:dyDescent="0.3">
      <c r="A20" s="3" t="s">
        <v>10</v>
      </c>
      <c r="D20" s="27">
        <f t="shared" si="0"/>
        <v>-0.52318840579710146</v>
      </c>
      <c r="E20" s="123">
        <v>0</v>
      </c>
      <c r="F20" s="48">
        <v>-0.4</v>
      </c>
      <c r="G20" s="48">
        <v>0.2608695652173913</v>
      </c>
      <c r="H20" s="11">
        <v>0.4</v>
      </c>
      <c r="I20" s="11">
        <v>-1.7</v>
      </c>
      <c r="J20" s="11">
        <v>-1.7</v>
      </c>
      <c r="K20" s="13"/>
      <c r="L20" s="13"/>
      <c r="M20" s="13"/>
    </row>
    <row r="21" spans="1:13" ht="15" x14ac:dyDescent="0.3">
      <c r="A21" s="3" t="s">
        <v>11</v>
      </c>
      <c r="D21" s="27">
        <f t="shared" si="0"/>
        <v>0.41086956521739132</v>
      </c>
      <c r="E21" s="123">
        <v>0</v>
      </c>
      <c r="F21" s="48">
        <v>0.1</v>
      </c>
      <c r="G21" s="48">
        <v>-0.43478260869565216</v>
      </c>
      <c r="H21" s="11">
        <v>0.5</v>
      </c>
      <c r="I21" s="11">
        <v>1.7</v>
      </c>
      <c r="J21" s="11">
        <v>0.6</v>
      </c>
      <c r="K21" s="13"/>
      <c r="L21" s="13"/>
      <c r="M21" s="13"/>
    </row>
    <row r="22" spans="1:13" ht="15" x14ac:dyDescent="0.3">
      <c r="A22" s="3" t="s">
        <v>12</v>
      </c>
      <c r="D22" s="27">
        <f t="shared" si="0"/>
        <v>-0.71231884057971007</v>
      </c>
      <c r="E22" s="123">
        <v>0</v>
      </c>
      <c r="F22" s="48">
        <v>-0.6</v>
      </c>
      <c r="G22" s="48">
        <v>-1.173913043478261</v>
      </c>
      <c r="H22" s="11">
        <v>-0.4</v>
      </c>
      <c r="I22" s="11">
        <v>-2.2999999999999998</v>
      </c>
      <c r="J22" s="11">
        <v>0.2</v>
      </c>
      <c r="K22" s="13"/>
      <c r="L22" s="13"/>
      <c r="M22" s="13"/>
    </row>
    <row r="23" spans="1:13" ht="15" x14ac:dyDescent="0.3">
      <c r="A23" s="3" t="s">
        <v>13</v>
      </c>
      <c r="D23" s="27">
        <f t="shared" si="0"/>
        <v>-0.52101449275362322</v>
      </c>
      <c r="E23" s="123">
        <v>0</v>
      </c>
      <c r="F23" s="48">
        <v>-0.3</v>
      </c>
      <c r="G23" s="48">
        <v>-0.82608695652173914</v>
      </c>
      <c r="H23" s="11">
        <v>-0.2</v>
      </c>
      <c r="I23" s="11">
        <v>-2</v>
      </c>
      <c r="J23" s="11">
        <v>0.2</v>
      </c>
      <c r="K23" s="13"/>
      <c r="L23" s="13"/>
      <c r="M23" s="13"/>
    </row>
    <row r="24" spans="1:13" ht="15" x14ac:dyDescent="0.3">
      <c r="A24" s="3" t="s">
        <v>14</v>
      </c>
      <c r="D24" s="27">
        <f t="shared" si="0"/>
        <v>-0.30362318840579711</v>
      </c>
      <c r="E24" s="123">
        <v>0</v>
      </c>
      <c r="F24" s="48">
        <v>-0.5</v>
      </c>
      <c r="G24" s="48">
        <v>-0.52173913043478259</v>
      </c>
      <c r="H24" s="11">
        <v>-1.1000000000000001</v>
      </c>
      <c r="I24" s="11">
        <v>0</v>
      </c>
      <c r="J24" s="11">
        <v>0.3</v>
      </c>
      <c r="K24" s="13"/>
      <c r="L24" s="13"/>
      <c r="M24" s="13"/>
    </row>
    <row r="25" spans="1:13" ht="15" x14ac:dyDescent="0.3">
      <c r="A25" s="3" t="s">
        <v>15</v>
      </c>
      <c r="D25" s="27">
        <f t="shared" si="0"/>
        <v>-0.34710144927536229</v>
      </c>
      <c r="E25" s="123">
        <v>0</v>
      </c>
      <c r="F25" s="48">
        <v>-0.7</v>
      </c>
      <c r="G25" s="48">
        <v>-0.78260869565217395</v>
      </c>
      <c r="H25" s="11">
        <v>-0.8</v>
      </c>
      <c r="I25" s="11">
        <v>0.3</v>
      </c>
      <c r="J25" s="11">
        <v>-0.1</v>
      </c>
      <c r="K25" s="13"/>
      <c r="L25" s="13"/>
      <c r="M25" s="13"/>
    </row>
    <row r="26" spans="1:13" ht="15" x14ac:dyDescent="0.3">
      <c r="A26" s="20" t="s">
        <v>18</v>
      </c>
      <c r="C26" s="4"/>
      <c r="D26" s="27">
        <f t="shared" si="0"/>
        <v>-6.1826086956521733</v>
      </c>
      <c r="E26" s="123">
        <v>0</v>
      </c>
      <c r="F26" s="48">
        <v>-3.9</v>
      </c>
      <c r="G26" s="48">
        <v>-7.6956521739130439</v>
      </c>
      <c r="H26" s="11">
        <v>-4.8</v>
      </c>
      <c r="I26" s="11">
        <v>-19.7</v>
      </c>
      <c r="J26" s="11">
        <v>-1</v>
      </c>
      <c r="K26" s="13"/>
      <c r="L26" s="13"/>
      <c r="M26" s="13"/>
    </row>
    <row r="27" spans="1:13" ht="15" x14ac:dyDescent="0.3">
      <c r="D27" s="28"/>
      <c r="E27" s="124"/>
      <c r="F27" s="49"/>
      <c r="G27" s="49"/>
      <c r="H27" s="13"/>
      <c r="I27" s="13"/>
      <c r="J27" s="13"/>
      <c r="K27" s="13"/>
      <c r="L27" s="13"/>
      <c r="M27" s="13"/>
    </row>
    <row r="28" spans="1:13" ht="15" x14ac:dyDescent="0.3">
      <c r="A28" s="3" t="s">
        <v>19</v>
      </c>
      <c r="D28" s="27">
        <f>AVERAGE(E28:M28)</f>
        <v>0.85303030303030303</v>
      </c>
      <c r="E28" s="123">
        <v>0</v>
      </c>
      <c r="F28" s="48">
        <v>1.2</v>
      </c>
      <c r="G28" s="48">
        <v>0.31818181818181818</v>
      </c>
      <c r="H28" s="11">
        <v>2.8</v>
      </c>
      <c r="I28" s="11">
        <v>0</v>
      </c>
      <c r="J28" s="11">
        <v>0.8</v>
      </c>
      <c r="K28" s="13"/>
      <c r="L28" s="13"/>
      <c r="M28" s="13"/>
    </row>
    <row r="29" spans="1:13" ht="15" x14ac:dyDescent="0.3">
      <c r="A29" s="3" t="s">
        <v>20</v>
      </c>
      <c r="D29" s="27">
        <f>AVERAGE(E29:M29)</f>
        <v>1.3848484848484848</v>
      </c>
      <c r="E29" s="123">
        <v>0</v>
      </c>
      <c r="F29" s="48">
        <v>1.1000000000000001</v>
      </c>
      <c r="G29" s="48">
        <v>0.90909090909090906</v>
      </c>
      <c r="H29" s="11">
        <v>1.7</v>
      </c>
      <c r="I29" s="11">
        <v>0</v>
      </c>
      <c r="J29" s="11">
        <v>4.5999999999999996</v>
      </c>
      <c r="K29" s="13"/>
      <c r="L29" s="13"/>
      <c r="M29" s="13"/>
    </row>
    <row r="30" spans="1:13" ht="15" x14ac:dyDescent="0.3">
      <c r="D30" s="29"/>
      <c r="E30" s="122"/>
      <c r="F30" s="49"/>
      <c r="G30" s="49"/>
      <c r="H30" s="13"/>
      <c r="I30" s="13"/>
      <c r="J30" s="13"/>
      <c r="K30" s="13"/>
      <c r="L30" s="13"/>
      <c r="M30" s="13"/>
    </row>
    <row r="31" spans="1:13" ht="15" x14ac:dyDescent="0.3">
      <c r="A31" s="3" t="s">
        <v>21</v>
      </c>
      <c r="D31" s="27">
        <f>AVERAGE(E31:M31)</f>
        <v>0.83333333333333337</v>
      </c>
      <c r="E31" s="123">
        <v>0</v>
      </c>
      <c r="F31" s="48">
        <v>1.4</v>
      </c>
      <c r="G31" s="48">
        <v>0</v>
      </c>
      <c r="H31" s="11">
        <v>1.9</v>
      </c>
      <c r="I31" s="11">
        <v>0.7</v>
      </c>
      <c r="J31" s="11">
        <v>1</v>
      </c>
      <c r="K31" s="13"/>
      <c r="L31" s="13"/>
      <c r="M31" s="13"/>
    </row>
    <row r="32" spans="1:13" ht="15" x14ac:dyDescent="0.3">
      <c r="A32" s="3" t="s">
        <v>22</v>
      </c>
      <c r="D32" s="27">
        <f>AVERAGE(E32:M32)</f>
        <v>0.53787878787878785</v>
      </c>
      <c r="E32" s="123">
        <v>0</v>
      </c>
      <c r="F32" s="48">
        <v>1.4</v>
      </c>
      <c r="G32" s="48">
        <v>0.22727272727272727</v>
      </c>
      <c r="H32" s="11">
        <v>1.5</v>
      </c>
      <c r="I32" s="11">
        <v>0</v>
      </c>
      <c r="J32" s="11">
        <v>0.1</v>
      </c>
      <c r="K32" s="13"/>
      <c r="L32" s="13"/>
      <c r="M32" s="13"/>
    </row>
    <row r="33" spans="1:13" ht="15" x14ac:dyDescent="0.3">
      <c r="D33" s="30"/>
      <c r="E33" s="121"/>
      <c r="F33" s="50"/>
      <c r="G33" s="50"/>
      <c r="H33" s="9"/>
      <c r="I33" s="9"/>
      <c r="J33" s="9"/>
      <c r="K33" s="9"/>
      <c r="L33" s="9"/>
      <c r="M33" s="9"/>
    </row>
    <row r="34" spans="1:13" ht="15" x14ac:dyDescent="0.3">
      <c r="A34" s="15" t="s">
        <v>23</v>
      </c>
      <c r="B34" s="15"/>
      <c r="C34" s="15"/>
      <c r="D34" s="30"/>
      <c r="E34" s="121"/>
      <c r="F34" s="50"/>
      <c r="G34" s="50"/>
      <c r="H34" s="9"/>
      <c r="I34" s="9"/>
      <c r="J34" s="9"/>
      <c r="K34" s="9"/>
      <c r="L34" s="9"/>
      <c r="M34" s="9"/>
    </row>
    <row r="35" spans="1:13" ht="15" x14ac:dyDescent="0.3">
      <c r="A35" s="5" t="s">
        <v>24</v>
      </c>
      <c r="D35" s="31">
        <f t="shared" ref="D35:D46" si="1">SUM(E35:M35)</f>
        <v>9</v>
      </c>
      <c r="E35" s="120">
        <v>1</v>
      </c>
      <c r="F35" s="14">
        <v>5</v>
      </c>
      <c r="G35" s="14">
        <v>1</v>
      </c>
      <c r="H35" s="1">
        <v>0</v>
      </c>
      <c r="I35" s="1">
        <v>0</v>
      </c>
      <c r="J35" s="1">
        <v>2</v>
      </c>
      <c r="K35" s="6"/>
      <c r="L35" s="6"/>
      <c r="M35" s="6"/>
    </row>
    <row r="36" spans="1:13" ht="15" x14ac:dyDescent="0.3">
      <c r="A36" s="5" t="s">
        <v>25</v>
      </c>
      <c r="D36" s="31">
        <f t="shared" si="1"/>
        <v>17</v>
      </c>
      <c r="E36" s="120">
        <v>0</v>
      </c>
      <c r="F36" s="14">
        <v>6</v>
      </c>
      <c r="G36" s="14">
        <v>3</v>
      </c>
      <c r="H36" s="1">
        <v>4</v>
      </c>
      <c r="I36" s="1">
        <v>1</v>
      </c>
      <c r="J36" s="1">
        <v>3</v>
      </c>
      <c r="K36" s="6"/>
      <c r="L36" s="6"/>
      <c r="M36" s="6"/>
    </row>
    <row r="37" spans="1:13" ht="15" x14ac:dyDescent="0.3">
      <c r="A37" s="5" t="s">
        <v>26</v>
      </c>
      <c r="B37" s="5"/>
      <c r="D37" s="31">
        <f t="shared" si="1"/>
        <v>5</v>
      </c>
      <c r="E37" s="120">
        <v>0</v>
      </c>
      <c r="F37" s="14">
        <v>3</v>
      </c>
      <c r="G37" s="14">
        <v>0</v>
      </c>
      <c r="H37" s="1">
        <v>1</v>
      </c>
      <c r="I37" s="1">
        <v>0</v>
      </c>
      <c r="J37" s="1">
        <v>1</v>
      </c>
      <c r="K37" s="6"/>
      <c r="L37" s="6"/>
      <c r="M37" s="6"/>
    </row>
    <row r="38" spans="1:13" ht="15" x14ac:dyDescent="0.3">
      <c r="A38" s="5" t="s">
        <v>27</v>
      </c>
      <c r="B38" s="5"/>
      <c r="D38" s="31">
        <f t="shared" si="1"/>
        <v>10</v>
      </c>
      <c r="E38" s="120">
        <v>0</v>
      </c>
      <c r="F38" s="14">
        <v>4</v>
      </c>
      <c r="G38" s="14">
        <v>1</v>
      </c>
      <c r="H38" s="1">
        <v>1</v>
      </c>
      <c r="I38" s="1">
        <v>2</v>
      </c>
      <c r="J38" s="1">
        <v>2</v>
      </c>
      <c r="K38" s="6"/>
      <c r="L38" s="6"/>
      <c r="M38" s="6"/>
    </row>
    <row r="39" spans="1:13" ht="15" x14ac:dyDescent="0.3">
      <c r="A39" s="5" t="s">
        <v>28</v>
      </c>
      <c r="B39" s="5"/>
      <c r="D39" s="31">
        <f t="shared" si="1"/>
        <v>0</v>
      </c>
      <c r="E39" s="120">
        <v>0</v>
      </c>
      <c r="F39" s="14">
        <v>0</v>
      </c>
      <c r="G39" s="14">
        <v>0</v>
      </c>
      <c r="H39" s="1">
        <v>0</v>
      </c>
      <c r="I39" s="1">
        <v>0</v>
      </c>
      <c r="J39" s="1">
        <v>0</v>
      </c>
      <c r="K39" s="6"/>
      <c r="L39" s="6"/>
      <c r="M39" s="6"/>
    </row>
    <row r="40" spans="1:13" ht="15" x14ac:dyDescent="0.3">
      <c r="A40" s="3" t="s">
        <v>56</v>
      </c>
      <c r="D40" s="31">
        <f t="shared" si="1"/>
        <v>9</v>
      </c>
      <c r="E40" s="120">
        <v>0</v>
      </c>
      <c r="F40" s="14">
        <v>1</v>
      </c>
      <c r="G40" s="14">
        <v>7</v>
      </c>
      <c r="H40" s="1">
        <v>1</v>
      </c>
      <c r="I40" s="1">
        <v>0</v>
      </c>
      <c r="J40" s="1">
        <v>0</v>
      </c>
      <c r="K40" s="6"/>
      <c r="L40" s="6"/>
      <c r="M40" s="6"/>
    </row>
    <row r="41" spans="1:13" ht="15" x14ac:dyDescent="0.3">
      <c r="A41" s="3" t="s">
        <v>29</v>
      </c>
      <c r="D41" s="31">
        <f t="shared" si="1"/>
        <v>9</v>
      </c>
      <c r="E41" s="120">
        <v>0</v>
      </c>
      <c r="F41" s="14">
        <v>4</v>
      </c>
      <c r="G41" s="14">
        <v>5</v>
      </c>
      <c r="H41" s="1">
        <v>0</v>
      </c>
      <c r="I41" s="1">
        <v>0</v>
      </c>
      <c r="J41" s="1">
        <v>0</v>
      </c>
      <c r="K41" s="6"/>
      <c r="L41" s="6"/>
      <c r="M41" s="6"/>
    </row>
    <row r="42" spans="1:13" ht="15" x14ac:dyDescent="0.3">
      <c r="A42" s="3" t="s">
        <v>30</v>
      </c>
      <c r="D42" s="31">
        <f t="shared" si="1"/>
        <v>10</v>
      </c>
      <c r="E42" s="120">
        <v>0</v>
      </c>
      <c r="F42" s="14">
        <v>4</v>
      </c>
      <c r="G42" s="14">
        <v>1</v>
      </c>
      <c r="H42" s="1">
        <v>4</v>
      </c>
      <c r="I42" s="1">
        <v>0</v>
      </c>
      <c r="J42" s="1">
        <v>1</v>
      </c>
      <c r="K42" s="6"/>
      <c r="L42" s="6"/>
      <c r="M42" s="6"/>
    </row>
    <row r="43" spans="1:13" ht="15" x14ac:dyDescent="0.3">
      <c r="A43" s="3" t="s">
        <v>31</v>
      </c>
      <c r="D43" s="31">
        <f t="shared" si="1"/>
        <v>5</v>
      </c>
      <c r="E43" s="120">
        <v>0</v>
      </c>
      <c r="F43" s="14">
        <v>3</v>
      </c>
      <c r="G43" s="14">
        <v>0</v>
      </c>
      <c r="H43" s="1">
        <v>0</v>
      </c>
      <c r="I43" s="1">
        <v>0</v>
      </c>
      <c r="J43" s="1">
        <v>2</v>
      </c>
      <c r="K43" s="6"/>
      <c r="L43" s="6"/>
      <c r="M43" s="6"/>
    </row>
    <row r="44" spans="1:13" ht="15" x14ac:dyDescent="0.3">
      <c r="A44" s="3" t="s">
        <v>32</v>
      </c>
      <c r="D44" s="31">
        <f t="shared" si="1"/>
        <v>3</v>
      </c>
      <c r="E44" s="120">
        <v>0</v>
      </c>
      <c r="F44" s="14">
        <v>3</v>
      </c>
      <c r="G44" s="14">
        <v>0</v>
      </c>
      <c r="H44" s="1">
        <v>0</v>
      </c>
      <c r="I44" s="1">
        <v>0</v>
      </c>
      <c r="J44" s="1">
        <v>0</v>
      </c>
      <c r="K44" s="6"/>
      <c r="L44" s="6"/>
      <c r="M44" s="6"/>
    </row>
    <row r="45" spans="1:13" ht="14" x14ac:dyDescent="0.3">
      <c r="A45" s="3" t="s">
        <v>33</v>
      </c>
      <c r="D45" s="31">
        <f t="shared" si="1"/>
        <v>0</v>
      </c>
      <c r="E45" s="138">
        <v>0</v>
      </c>
      <c r="F45" s="14">
        <v>0</v>
      </c>
      <c r="G45" s="14"/>
      <c r="H45" s="1">
        <v>0</v>
      </c>
      <c r="I45" s="1">
        <v>0</v>
      </c>
      <c r="J45" s="1">
        <v>0</v>
      </c>
      <c r="K45" s="6"/>
      <c r="L45" s="6"/>
      <c r="M45" s="6"/>
    </row>
    <row r="46" spans="1:13" s="4" customFormat="1" ht="14" x14ac:dyDescent="0.3">
      <c r="A46" s="10" t="s">
        <v>55</v>
      </c>
      <c r="D46" s="31">
        <f t="shared" si="1"/>
        <v>6</v>
      </c>
      <c r="E46" s="138">
        <v>0</v>
      </c>
      <c r="F46" s="1">
        <v>4</v>
      </c>
      <c r="G46" s="14"/>
      <c r="H46" s="1">
        <v>2</v>
      </c>
      <c r="I46" s="1">
        <v>0</v>
      </c>
      <c r="J46" s="1">
        <v>0</v>
      </c>
      <c r="K46" s="6"/>
      <c r="L46" s="6"/>
      <c r="M46" s="6"/>
    </row>
    <row r="47" spans="1:13" ht="14" x14ac:dyDescent="0.3">
      <c r="A47" s="3" t="s">
        <v>37</v>
      </c>
      <c r="D47" s="31">
        <f>SUM(D35:D46)</f>
        <v>83</v>
      </c>
    </row>
  </sheetData>
  <phoneticPr fontId="3"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7"/>
  <sheetViews>
    <sheetView workbookViewId="0">
      <selection activeCell="D8" sqref="D8:K8"/>
    </sheetView>
  </sheetViews>
  <sheetFormatPr defaultColWidth="9" defaultRowHeight="13" x14ac:dyDescent="0.3"/>
  <cols>
    <col min="1" max="3" width="9" style="3"/>
    <col min="4" max="4" width="9" style="4"/>
    <col min="5" max="11" width="9" style="3"/>
    <col min="12" max="14" width="9" style="2"/>
    <col min="15" max="16384" width="9" style="3"/>
  </cols>
  <sheetData>
    <row r="1" spans="1:114" x14ac:dyDescent="0.3">
      <c r="B1" s="15" t="s">
        <v>35</v>
      </c>
      <c r="G1" s="125" t="s">
        <v>116</v>
      </c>
    </row>
    <row r="2" spans="1:114" x14ac:dyDescent="0.3">
      <c r="B2" s="15"/>
      <c r="E2" s="5"/>
      <c r="F2" s="5"/>
      <c r="G2" s="5"/>
    </row>
    <row r="3" spans="1:114" x14ac:dyDescent="0.3">
      <c r="A3" s="17" t="s">
        <v>40</v>
      </c>
      <c r="B3" s="17"/>
      <c r="C3" s="17"/>
      <c r="D3" s="18" t="s">
        <v>38</v>
      </c>
      <c r="E3" s="24" t="s">
        <v>34</v>
      </c>
      <c r="F3" s="24" t="s">
        <v>34</v>
      </c>
      <c r="G3" s="24" t="s">
        <v>34</v>
      </c>
      <c r="H3" s="24" t="s">
        <v>34</v>
      </c>
      <c r="I3" s="24" t="s">
        <v>34</v>
      </c>
      <c r="J3" s="24" t="s">
        <v>34</v>
      </c>
      <c r="K3" s="24" t="s">
        <v>34</v>
      </c>
      <c r="L3" s="19"/>
      <c r="M3" s="19"/>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row>
    <row r="4" spans="1:114" x14ac:dyDescent="0.3">
      <c r="A4" s="15" t="s">
        <v>36</v>
      </c>
      <c r="C4" s="2"/>
      <c r="D4" s="18" t="s">
        <v>41</v>
      </c>
      <c r="E4" s="8">
        <v>3</v>
      </c>
      <c r="F4" s="8">
        <v>3</v>
      </c>
      <c r="G4" s="8">
        <v>3</v>
      </c>
      <c r="H4" s="8">
        <v>3</v>
      </c>
      <c r="I4" s="8">
        <v>3</v>
      </c>
      <c r="J4" s="8">
        <v>3</v>
      </c>
      <c r="K4" s="8">
        <v>3</v>
      </c>
      <c r="L4" s="9"/>
      <c r="M4" s="9"/>
      <c r="N4" s="3"/>
    </row>
    <row r="5" spans="1:114" x14ac:dyDescent="0.3">
      <c r="A5" s="19" t="s">
        <v>95</v>
      </c>
      <c r="B5" s="19"/>
      <c r="C5" s="2"/>
      <c r="D5" s="18"/>
      <c r="E5" s="92">
        <v>19</v>
      </c>
      <c r="F5" s="92">
        <v>20</v>
      </c>
      <c r="G5" s="92">
        <v>21</v>
      </c>
      <c r="H5" s="92">
        <v>22</v>
      </c>
      <c r="I5" s="92">
        <v>23</v>
      </c>
      <c r="J5" s="92">
        <v>24</v>
      </c>
      <c r="K5" s="92">
        <v>25</v>
      </c>
      <c r="L5" s="60"/>
      <c r="M5" s="60"/>
      <c r="N5" s="3"/>
    </row>
    <row r="6" spans="1:114" x14ac:dyDescent="0.3">
      <c r="A6" s="19"/>
      <c r="B6" s="19"/>
      <c r="C6" s="2"/>
      <c r="D6" s="61"/>
      <c r="E6" s="60"/>
      <c r="F6" s="64"/>
      <c r="G6" s="64"/>
      <c r="H6" s="64"/>
      <c r="I6" s="60"/>
      <c r="J6" s="64"/>
      <c r="K6" s="64"/>
      <c r="L6" s="9"/>
      <c r="M6" s="9"/>
      <c r="N6" s="3"/>
    </row>
    <row r="7" spans="1:114" ht="14" x14ac:dyDescent="0.3">
      <c r="A7" s="19" t="s">
        <v>16</v>
      </c>
      <c r="B7" s="19"/>
      <c r="C7" s="2"/>
      <c r="D7" s="27">
        <f>AVERAGE(E7:M7)</f>
        <v>10.608187218045114</v>
      </c>
      <c r="E7" s="11">
        <v>13.203099999999999</v>
      </c>
      <c r="F7" s="11">
        <v>8.4542105263157872</v>
      </c>
      <c r="G7" s="11">
        <v>8.8000000000000007</v>
      </c>
      <c r="H7" s="11">
        <v>17.8</v>
      </c>
      <c r="I7" s="11">
        <v>14.85</v>
      </c>
      <c r="J7" s="11">
        <v>8.1999999999999993</v>
      </c>
      <c r="K7" s="11">
        <v>2.95</v>
      </c>
      <c r="L7" s="13"/>
      <c r="M7" s="13"/>
      <c r="N7" s="3"/>
    </row>
    <row r="8" spans="1:114" ht="15" x14ac:dyDescent="0.3">
      <c r="A8" s="57"/>
      <c r="B8" s="57"/>
      <c r="C8" s="58"/>
      <c r="D8" s="55"/>
      <c r="E8" s="59"/>
      <c r="F8" s="72"/>
      <c r="G8" s="59"/>
      <c r="H8" s="11"/>
      <c r="I8" s="11"/>
      <c r="J8" s="59"/>
      <c r="K8" s="59"/>
      <c r="L8" s="13"/>
      <c r="M8" s="13"/>
      <c r="N8" s="3"/>
    </row>
    <row r="9" spans="1:114" ht="14" x14ac:dyDescent="0.3">
      <c r="A9" s="15" t="s">
        <v>17</v>
      </c>
      <c r="D9" s="28"/>
      <c r="E9" s="2"/>
      <c r="F9" s="13"/>
      <c r="G9" s="2"/>
      <c r="H9" s="13"/>
      <c r="I9" s="13"/>
      <c r="J9" s="13"/>
      <c r="K9" s="13"/>
      <c r="L9" s="13"/>
      <c r="M9" s="13"/>
      <c r="N9" s="3"/>
    </row>
    <row r="10" spans="1:114" ht="14" x14ac:dyDescent="0.3">
      <c r="A10" s="3" t="s">
        <v>0</v>
      </c>
      <c r="D10" s="27">
        <f t="shared" ref="D10:D26" si="0">AVERAGE(E10:M10)</f>
        <v>-0.2289473684210527</v>
      </c>
      <c r="E10" s="11">
        <v>-0.9</v>
      </c>
      <c r="F10" s="11">
        <v>-5.2631578947368418E-2</v>
      </c>
      <c r="G10" s="11">
        <v>-1.7</v>
      </c>
      <c r="H10" s="11">
        <v>-0.7</v>
      </c>
      <c r="I10" s="11">
        <v>-0.25</v>
      </c>
      <c r="J10" s="11">
        <v>-0.5</v>
      </c>
      <c r="K10" s="11">
        <v>2.5</v>
      </c>
      <c r="L10" s="13"/>
      <c r="M10" s="13"/>
      <c r="N10" s="3"/>
    </row>
    <row r="11" spans="1:114" ht="14" x14ac:dyDescent="0.3">
      <c r="A11" s="3" t="s">
        <v>1</v>
      </c>
      <c r="D11" s="27">
        <f t="shared" si="0"/>
        <v>0.2093984962406015</v>
      </c>
      <c r="E11" s="11">
        <v>-0.5</v>
      </c>
      <c r="F11" s="11">
        <v>-0.68421052631578949</v>
      </c>
      <c r="G11" s="11">
        <v>-0.4</v>
      </c>
      <c r="H11" s="11">
        <v>-0.8</v>
      </c>
      <c r="I11" s="11">
        <v>-0.25</v>
      </c>
      <c r="J11" s="11">
        <v>-0.4</v>
      </c>
      <c r="K11" s="11">
        <v>4.5</v>
      </c>
      <c r="L11" s="13"/>
      <c r="M11" s="13"/>
      <c r="N11" s="3"/>
    </row>
    <row r="12" spans="1:114" ht="14" x14ac:dyDescent="0.3">
      <c r="A12" s="3" t="s">
        <v>2</v>
      </c>
      <c r="D12" s="27">
        <f t="shared" si="0"/>
        <v>-0.518421052631579</v>
      </c>
      <c r="E12" s="1">
        <v>-0.7</v>
      </c>
      <c r="F12" s="11">
        <v>-0.57894736842105265</v>
      </c>
      <c r="G12" s="1">
        <v>-1.4</v>
      </c>
      <c r="H12" s="11">
        <v>-0.8</v>
      </c>
      <c r="I12" s="11">
        <v>-0.75</v>
      </c>
      <c r="J12" s="11">
        <v>-0.4</v>
      </c>
      <c r="K12" s="11">
        <v>1</v>
      </c>
      <c r="L12" s="13"/>
      <c r="M12" s="13"/>
      <c r="N12" s="3"/>
    </row>
    <row r="13" spans="1:114" ht="14" x14ac:dyDescent="0.3">
      <c r="A13" s="3" t="s">
        <v>3</v>
      </c>
      <c r="D13" s="27">
        <f t="shared" si="0"/>
        <v>-0.24323308270676694</v>
      </c>
      <c r="E13" s="1">
        <v>-1.1000000000000001</v>
      </c>
      <c r="F13" s="11">
        <v>-5.2631578947368418E-2</v>
      </c>
      <c r="G13" s="1">
        <v>-1.8</v>
      </c>
      <c r="H13" s="11">
        <v>-1.3</v>
      </c>
      <c r="I13" s="11">
        <v>-1.25</v>
      </c>
      <c r="J13" s="11">
        <v>-0.2</v>
      </c>
      <c r="K13" s="11">
        <v>4</v>
      </c>
      <c r="L13" s="13"/>
      <c r="M13" s="13"/>
      <c r="N13" s="3"/>
    </row>
    <row r="14" spans="1:114" ht="14" x14ac:dyDescent="0.3">
      <c r="A14" s="3" t="s">
        <v>4</v>
      </c>
      <c r="D14" s="27">
        <f t="shared" si="0"/>
        <v>-0.33233082706766914</v>
      </c>
      <c r="E14" s="1">
        <v>-1.3</v>
      </c>
      <c r="F14" s="11">
        <v>-0.52631578947368418</v>
      </c>
      <c r="G14" s="1">
        <v>-0.9</v>
      </c>
      <c r="H14" s="11">
        <v>-0.8</v>
      </c>
      <c r="I14" s="11">
        <v>-3</v>
      </c>
      <c r="J14" s="11">
        <v>-0.8</v>
      </c>
      <c r="K14" s="11">
        <v>5</v>
      </c>
      <c r="L14" s="13"/>
      <c r="M14" s="13"/>
      <c r="N14" s="3"/>
    </row>
    <row r="15" spans="1:114" ht="14" x14ac:dyDescent="0.3">
      <c r="A15" s="3" t="s">
        <v>5</v>
      </c>
      <c r="D15" s="27">
        <f t="shared" si="0"/>
        <v>-0.15263157894736842</v>
      </c>
      <c r="E15" s="1">
        <v>-0.4</v>
      </c>
      <c r="F15" s="11">
        <v>-0.36842105263157893</v>
      </c>
      <c r="G15" s="1">
        <v>-0.2</v>
      </c>
      <c r="H15" s="11">
        <v>-0.2</v>
      </c>
      <c r="I15" s="11">
        <v>-0.5</v>
      </c>
      <c r="J15" s="11">
        <v>-0.4</v>
      </c>
      <c r="K15" s="11">
        <v>1</v>
      </c>
      <c r="L15" s="13"/>
      <c r="M15" s="13"/>
      <c r="N15" s="3"/>
    </row>
    <row r="16" spans="1:114" ht="14" x14ac:dyDescent="0.3">
      <c r="A16" s="3" t="s">
        <v>6</v>
      </c>
      <c r="D16" s="27">
        <f t="shared" si="0"/>
        <v>-0.16507936507936513</v>
      </c>
      <c r="E16" s="1">
        <v>-1.1000000000000001</v>
      </c>
      <c r="F16" s="11">
        <v>-5.5555555555555552E-2</v>
      </c>
      <c r="G16" s="1">
        <v>-0.5</v>
      </c>
      <c r="H16" s="11">
        <v>-0.7</v>
      </c>
      <c r="I16" s="11">
        <v>-0.5</v>
      </c>
      <c r="J16" s="11">
        <v>-0.8</v>
      </c>
      <c r="K16" s="11">
        <v>2.5</v>
      </c>
      <c r="L16" s="13"/>
      <c r="M16" s="13"/>
      <c r="N16" s="3"/>
    </row>
    <row r="17" spans="1:14" ht="14" x14ac:dyDescent="0.3">
      <c r="A17" s="3" t="s">
        <v>7</v>
      </c>
      <c r="D17" s="27">
        <f t="shared" si="0"/>
        <v>-0.14586466165413534</v>
      </c>
      <c r="E17" s="1">
        <v>-0.8</v>
      </c>
      <c r="F17" s="11">
        <v>-0.42105263157894735</v>
      </c>
      <c r="G17" s="1">
        <v>-1</v>
      </c>
      <c r="H17" s="11">
        <v>-1.1000000000000001</v>
      </c>
      <c r="I17" s="11">
        <v>0</v>
      </c>
      <c r="J17" s="11">
        <v>-0.7</v>
      </c>
      <c r="K17" s="11">
        <v>3</v>
      </c>
      <c r="L17" s="13"/>
      <c r="M17" s="13"/>
      <c r="N17" s="3"/>
    </row>
    <row r="18" spans="1:14" ht="14" x14ac:dyDescent="0.3">
      <c r="A18" s="3" t="s">
        <v>8</v>
      </c>
      <c r="D18" s="27">
        <f t="shared" si="0"/>
        <v>-0.20451127819548873</v>
      </c>
      <c r="E18" s="1">
        <v>-1.2</v>
      </c>
      <c r="F18" s="11">
        <v>-0.63157894736842102</v>
      </c>
      <c r="G18" s="1">
        <v>-1.2</v>
      </c>
      <c r="H18" s="11">
        <v>-1.1000000000000001</v>
      </c>
      <c r="I18" s="11">
        <v>0</v>
      </c>
      <c r="J18" s="11">
        <v>-0.8</v>
      </c>
      <c r="K18" s="11">
        <v>3.5</v>
      </c>
      <c r="L18" s="13"/>
      <c r="M18" s="13"/>
      <c r="N18" s="3"/>
    </row>
    <row r="19" spans="1:14" ht="14" x14ac:dyDescent="0.3">
      <c r="A19" s="3" t="s">
        <v>9</v>
      </c>
      <c r="D19" s="27">
        <f t="shared" si="0"/>
        <v>-1.1278195488721998E-3</v>
      </c>
      <c r="E19" s="1">
        <v>-0.9</v>
      </c>
      <c r="F19" s="11">
        <v>-0.15789473684210525</v>
      </c>
      <c r="G19" s="1">
        <v>-1.6</v>
      </c>
      <c r="H19" s="11">
        <v>-0.4</v>
      </c>
      <c r="I19" s="11">
        <v>-0.25</v>
      </c>
      <c r="J19" s="11">
        <v>0.3</v>
      </c>
      <c r="K19" s="11">
        <v>3</v>
      </c>
      <c r="L19" s="13"/>
      <c r="M19" s="13"/>
      <c r="N19" s="3"/>
    </row>
    <row r="20" spans="1:14" ht="14" x14ac:dyDescent="0.3">
      <c r="A20" s="3" t="s">
        <v>10</v>
      </c>
      <c r="D20" s="27">
        <f t="shared" si="0"/>
        <v>4.736842105263158E-2</v>
      </c>
      <c r="E20" s="1">
        <v>-0.1</v>
      </c>
      <c r="F20" s="11">
        <v>-0.36842105263157893</v>
      </c>
      <c r="G20" s="1">
        <v>-0.2</v>
      </c>
      <c r="H20" s="11">
        <v>-0.4</v>
      </c>
      <c r="I20" s="11">
        <v>1</v>
      </c>
      <c r="J20" s="11">
        <v>-0.6</v>
      </c>
      <c r="K20" s="11">
        <v>1</v>
      </c>
      <c r="L20" s="13"/>
      <c r="M20" s="13"/>
      <c r="N20" s="3"/>
    </row>
    <row r="21" spans="1:14" ht="14" x14ac:dyDescent="0.3">
      <c r="A21" s="3" t="s">
        <v>11</v>
      </c>
      <c r="D21" s="27">
        <f t="shared" si="0"/>
        <v>0.19060150375939849</v>
      </c>
      <c r="E21" s="1">
        <v>-1.5</v>
      </c>
      <c r="F21" s="11">
        <v>-0.31578947368421051</v>
      </c>
      <c r="G21" s="1">
        <v>1.1000000000000001</v>
      </c>
      <c r="H21" s="11">
        <v>0.6</v>
      </c>
      <c r="I21" s="11">
        <v>0.25</v>
      </c>
      <c r="J21" s="11">
        <v>0.2</v>
      </c>
      <c r="K21" s="11">
        <v>1</v>
      </c>
      <c r="L21" s="13"/>
      <c r="M21" s="13"/>
      <c r="N21" s="3"/>
    </row>
    <row r="22" spans="1:14" ht="14" x14ac:dyDescent="0.3">
      <c r="A22" s="3" t="s">
        <v>12</v>
      </c>
      <c r="D22" s="27">
        <f t="shared" si="0"/>
        <v>-0.61278195488721798</v>
      </c>
      <c r="E22" s="1">
        <v>-1.1000000000000001</v>
      </c>
      <c r="F22" s="11">
        <v>-0.78947368421052633</v>
      </c>
      <c r="G22" s="1">
        <v>-1</v>
      </c>
      <c r="H22" s="11">
        <v>-1</v>
      </c>
      <c r="I22" s="11">
        <v>-1</v>
      </c>
      <c r="J22" s="11">
        <v>-1.9</v>
      </c>
      <c r="K22" s="11">
        <v>2.5</v>
      </c>
      <c r="L22" s="13"/>
      <c r="M22" s="13"/>
      <c r="N22" s="3"/>
    </row>
    <row r="23" spans="1:14" ht="14" x14ac:dyDescent="0.3">
      <c r="A23" s="3" t="s">
        <v>13</v>
      </c>
      <c r="D23" s="27">
        <f t="shared" si="0"/>
        <v>0.3007518796992481</v>
      </c>
      <c r="E23" s="1">
        <v>-0.5</v>
      </c>
      <c r="F23" s="11">
        <v>-0.89473684210526316</v>
      </c>
      <c r="G23" s="1">
        <v>1.9</v>
      </c>
      <c r="H23" s="11">
        <v>-0.6</v>
      </c>
      <c r="I23" s="11">
        <v>0</v>
      </c>
      <c r="J23" s="11">
        <v>0.2</v>
      </c>
      <c r="K23" s="11">
        <v>2</v>
      </c>
      <c r="L23" s="13"/>
      <c r="M23" s="13"/>
      <c r="N23" s="3"/>
    </row>
    <row r="24" spans="1:14" ht="14" x14ac:dyDescent="0.3">
      <c r="A24" s="3" t="s">
        <v>14</v>
      </c>
      <c r="D24" s="27">
        <f t="shared" si="0"/>
        <v>-0.1992481203007519</v>
      </c>
      <c r="E24" s="1">
        <v>-1.1000000000000001</v>
      </c>
      <c r="F24" s="11">
        <v>-0.89473684210526316</v>
      </c>
      <c r="G24" s="1">
        <v>-0.9</v>
      </c>
      <c r="H24" s="11">
        <v>-0.6</v>
      </c>
      <c r="I24" s="11">
        <v>0</v>
      </c>
      <c r="J24" s="11">
        <v>-0.4</v>
      </c>
      <c r="K24" s="11">
        <v>2.5</v>
      </c>
      <c r="L24" s="13"/>
      <c r="M24" s="13"/>
      <c r="N24" s="3"/>
    </row>
    <row r="25" spans="1:14" ht="14" x14ac:dyDescent="0.3">
      <c r="A25" s="3" t="s">
        <v>15</v>
      </c>
      <c r="D25" s="27">
        <f t="shared" si="0"/>
        <v>-0.14135338345864668</v>
      </c>
      <c r="E25" s="1">
        <v>-1.5</v>
      </c>
      <c r="F25" s="11">
        <v>-0.78947368421052633</v>
      </c>
      <c r="G25" s="1">
        <v>-1.4</v>
      </c>
      <c r="H25" s="11">
        <v>-1.1000000000000001</v>
      </c>
      <c r="I25" s="11">
        <v>0.5</v>
      </c>
      <c r="J25" s="11">
        <v>-0.2</v>
      </c>
      <c r="K25" s="11">
        <v>3.5</v>
      </c>
      <c r="L25" s="13"/>
      <c r="M25" s="13"/>
      <c r="N25" s="3"/>
    </row>
    <row r="26" spans="1:14" ht="14" x14ac:dyDescent="0.3">
      <c r="A26" s="20" t="s">
        <v>18</v>
      </c>
      <c r="C26" s="4"/>
      <c r="D26" s="27">
        <f t="shared" si="0"/>
        <v>-1.5116541353383457</v>
      </c>
      <c r="E26" s="1">
        <v>-14.6</v>
      </c>
      <c r="F26" s="11">
        <v>-4.6315789473684212</v>
      </c>
      <c r="G26" s="1">
        <v>-11.2</v>
      </c>
      <c r="H26" s="11">
        <v>-11</v>
      </c>
      <c r="I26" s="11">
        <v>-4.25</v>
      </c>
      <c r="J26" s="11">
        <v>-7.4</v>
      </c>
      <c r="K26" s="145">
        <f>K10+K11+K12+K13+K14+K15+K16+K17+K18+K19+K20+K21+K22+K23+K24+K25</f>
        <v>42.5</v>
      </c>
      <c r="L26" s="13"/>
      <c r="M26" s="13"/>
      <c r="N26" s="3"/>
    </row>
    <row r="27" spans="1:14" ht="14" x14ac:dyDescent="0.3">
      <c r="D27" s="28"/>
      <c r="E27" s="6"/>
      <c r="F27" s="13"/>
      <c r="G27" s="6"/>
      <c r="H27" s="13"/>
      <c r="I27" s="13"/>
      <c r="J27" s="13"/>
      <c r="K27" s="13"/>
      <c r="L27" s="13"/>
      <c r="M27" s="13"/>
      <c r="N27" s="3"/>
    </row>
    <row r="28" spans="1:14" ht="14" x14ac:dyDescent="0.3">
      <c r="A28" s="3" t="s">
        <v>19</v>
      </c>
      <c r="D28" s="27">
        <f>AVERAGE(E28:M28)</f>
        <v>0.59924812030075192</v>
      </c>
      <c r="E28" s="7">
        <v>1.1000000000000001</v>
      </c>
      <c r="F28" s="11">
        <v>0.89473684210526316</v>
      </c>
      <c r="G28" s="7">
        <v>0.1</v>
      </c>
      <c r="H28" s="11">
        <v>0.6</v>
      </c>
      <c r="I28" s="11">
        <v>1</v>
      </c>
      <c r="J28" s="11">
        <v>0.5</v>
      </c>
      <c r="K28" s="11">
        <v>0</v>
      </c>
      <c r="L28" s="13"/>
      <c r="M28" s="13"/>
      <c r="N28" s="3"/>
    </row>
    <row r="29" spans="1:14" ht="14" x14ac:dyDescent="0.3">
      <c r="A29" s="3" t="s">
        <v>20</v>
      </c>
      <c r="D29" s="27">
        <f>AVERAGE(E29:M29)</f>
        <v>1.5296992481203007</v>
      </c>
      <c r="E29" s="47">
        <v>1.4</v>
      </c>
      <c r="F29" s="11">
        <v>0.15789473684210525</v>
      </c>
      <c r="G29" s="47">
        <v>3.6</v>
      </c>
      <c r="H29" s="11">
        <v>3.4</v>
      </c>
      <c r="I29" s="11">
        <v>0.25</v>
      </c>
      <c r="J29" s="11">
        <v>1.4</v>
      </c>
      <c r="K29" s="11">
        <v>0.5</v>
      </c>
      <c r="L29" s="13"/>
      <c r="M29" s="13"/>
      <c r="N29" s="3"/>
    </row>
    <row r="30" spans="1:14" ht="14" x14ac:dyDescent="0.3">
      <c r="D30" s="29"/>
      <c r="E30" s="13"/>
      <c r="F30" s="13"/>
      <c r="G30" s="13"/>
      <c r="H30" s="13"/>
      <c r="I30" s="13"/>
      <c r="J30" s="13"/>
      <c r="K30" s="13"/>
      <c r="L30" s="13"/>
      <c r="M30" s="13"/>
      <c r="N30" s="3"/>
    </row>
    <row r="31" spans="1:14" ht="14" x14ac:dyDescent="0.3">
      <c r="A31" s="3" t="s">
        <v>21</v>
      </c>
      <c r="D31" s="27">
        <f>AVERAGE(E31:M31)</f>
        <v>1.1597744360902256</v>
      </c>
      <c r="E31" s="47">
        <v>1.5</v>
      </c>
      <c r="F31" s="11">
        <v>1.368421052631579</v>
      </c>
      <c r="G31" s="47">
        <v>0.2</v>
      </c>
      <c r="H31" s="11">
        <v>1.7</v>
      </c>
      <c r="I31" s="11">
        <v>1.25</v>
      </c>
      <c r="J31" s="11">
        <v>1.1000000000000001</v>
      </c>
      <c r="K31" s="11">
        <v>1</v>
      </c>
      <c r="L31" s="13"/>
      <c r="M31" s="13"/>
      <c r="N31" s="3"/>
    </row>
    <row r="32" spans="1:14" ht="14" x14ac:dyDescent="0.3">
      <c r="A32" s="3" t="s">
        <v>22</v>
      </c>
      <c r="D32" s="27">
        <f>AVERAGE(E32:M32)</f>
        <v>0.88120300751879699</v>
      </c>
      <c r="E32" s="47">
        <v>0.8</v>
      </c>
      <c r="F32" s="11">
        <v>0.36842105263157893</v>
      </c>
      <c r="G32" s="47">
        <v>1.2</v>
      </c>
      <c r="H32" s="11">
        <v>2.6</v>
      </c>
      <c r="I32" s="11">
        <v>1</v>
      </c>
      <c r="J32" s="11">
        <v>0.2</v>
      </c>
      <c r="K32" s="11">
        <v>0</v>
      </c>
      <c r="L32" s="13"/>
      <c r="M32" s="13"/>
      <c r="N32" s="3"/>
    </row>
    <row r="33" spans="1:14" ht="14" x14ac:dyDescent="0.3">
      <c r="D33" s="30"/>
      <c r="E33" s="2"/>
      <c r="F33" s="9"/>
      <c r="G33" s="2"/>
      <c r="H33" s="9"/>
      <c r="I33" s="9"/>
      <c r="J33" s="9"/>
      <c r="K33" s="9"/>
      <c r="L33" s="9"/>
      <c r="M33" s="9"/>
      <c r="N33" s="3"/>
    </row>
    <row r="34" spans="1:14" ht="14" x14ac:dyDescent="0.3">
      <c r="A34" s="15" t="s">
        <v>23</v>
      </c>
      <c r="B34" s="15"/>
      <c r="C34" s="15"/>
      <c r="D34" s="30"/>
      <c r="E34" s="2"/>
      <c r="F34" s="9"/>
      <c r="G34" s="2"/>
      <c r="H34" s="9"/>
      <c r="I34" s="9"/>
      <c r="J34" s="9"/>
      <c r="K34" s="9"/>
      <c r="L34" s="9"/>
      <c r="M34" s="9"/>
      <c r="N34" s="3"/>
    </row>
    <row r="35" spans="1:14" ht="14" x14ac:dyDescent="0.3">
      <c r="A35" s="5" t="s">
        <v>24</v>
      </c>
      <c r="D35" s="31">
        <f t="shared" ref="D35:D46" si="1">SUM(E35:M35)</f>
        <v>28</v>
      </c>
      <c r="E35" s="8">
        <v>5</v>
      </c>
      <c r="F35" s="1">
        <v>5</v>
      </c>
      <c r="G35" s="8">
        <v>7</v>
      </c>
      <c r="H35" s="1">
        <v>3</v>
      </c>
      <c r="I35" s="1">
        <v>0</v>
      </c>
      <c r="J35" s="1">
        <v>8</v>
      </c>
      <c r="K35" s="1">
        <v>0</v>
      </c>
      <c r="L35" s="6"/>
      <c r="M35" s="6"/>
      <c r="N35" s="3"/>
    </row>
    <row r="36" spans="1:14" ht="14" x14ac:dyDescent="0.3">
      <c r="A36" s="5" t="s">
        <v>25</v>
      </c>
      <c r="D36" s="31">
        <f t="shared" si="1"/>
        <v>10</v>
      </c>
      <c r="E36" s="8">
        <v>3</v>
      </c>
      <c r="F36" s="1">
        <v>1</v>
      </c>
      <c r="G36" s="8">
        <v>1</v>
      </c>
      <c r="H36" s="1">
        <v>2</v>
      </c>
      <c r="I36" s="1">
        <v>1</v>
      </c>
      <c r="J36" s="1">
        <v>2</v>
      </c>
      <c r="K36" s="1">
        <v>0</v>
      </c>
      <c r="L36" s="6"/>
      <c r="M36" s="6"/>
      <c r="N36" s="3"/>
    </row>
    <row r="37" spans="1:14" ht="14" x14ac:dyDescent="0.3">
      <c r="A37" s="5" t="s">
        <v>26</v>
      </c>
      <c r="B37" s="5"/>
      <c r="D37" s="31">
        <f t="shared" si="1"/>
        <v>15</v>
      </c>
      <c r="E37" s="8">
        <v>9</v>
      </c>
      <c r="F37" s="1">
        <v>1</v>
      </c>
      <c r="G37" s="8">
        <v>0</v>
      </c>
      <c r="H37" s="1">
        <v>2</v>
      </c>
      <c r="I37" s="1">
        <v>1</v>
      </c>
      <c r="J37" s="1">
        <v>1</v>
      </c>
      <c r="K37" s="1">
        <v>1</v>
      </c>
      <c r="L37" s="6"/>
      <c r="M37" s="6"/>
      <c r="N37" s="3"/>
    </row>
    <row r="38" spans="1:14" ht="14" x14ac:dyDescent="0.3">
      <c r="A38" s="5" t="s">
        <v>27</v>
      </c>
      <c r="B38" s="5"/>
      <c r="D38" s="31">
        <f t="shared" si="1"/>
        <v>13</v>
      </c>
      <c r="E38" s="8">
        <v>2</v>
      </c>
      <c r="F38" s="1">
        <v>6</v>
      </c>
      <c r="G38" s="8">
        <v>4</v>
      </c>
      <c r="H38" s="1">
        <v>0</v>
      </c>
      <c r="I38" s="1">
        <v>0</v>
      </c>
      <c r="J38" s="1">
        <v>0</v>
      </c>
      <c r="K38" s="1">
        <v>1</v>
      </c>
      <c r="L38" s="6"/>
      <c r="M38" s="6"/>
      <c r="N38" s="3"/>
    </row>
    <row r="39" spans="1:14" ht="14" x14ac:dyDescent="0.3">
      <c r="A39" s="5" t="s">
        <v>28</v>
      </c>
      <c r="B39" s="5"/>
      <c r="D39" s="31">
        <f t="shared" si="1"/>
        <v>0</v>
      </c>
      <c r="E39" s="8">
        <v>0</v>
      </c>
      <c r="F39" s="1">
        <v>0</v>
      </c>
      <c r="G39" s="8">
        <v>0</v>
      </c>
      <c r="H39" s="1">
        <v>0</v>
      </c>
      <c r="I39" s="1">
        <v>0</v>
      </c>
      <c r="J39" s="1">
        <v>0</v>
      </c>
      <c r="K39" s="1">
        <v>0</v>
      </c>
      <c r="L39" s="6"/>
      <c r="M39" s="6"/>
      <c r="N39" s="3"/>
    </row>
    <row r="40" spans="1:14" ht="14" x14ac:dyDescent="0.3">
      <c r="A40" s="56" t="s">
        <v>48</v>
      </c>
      <c r="D40" s="31">
        <f t="shared" si="1"/>
        <v>9</v>
      </c>
      <c r="E40" s="8">
        <v>2</v>
      </c>
      <c r="F40" s="14">
        <v>0</v>
      </c>
      <c r="G40" s="8">
        <v>3</v>
      </c>
      <c r="H40" s="8">
        <v>2</v>
      </c>
      <c r="I40" s="8">
        <v>0</v>
      </c>
      <c r="J40" s="8">
        <v>2</v>
      </c>
      <c r="K40" s="1">
        <v>0</v>
      </c>
      <c r="L40" s="6"/>
      <c r="M40" s="6"/>
      <c r="N40" s="3"/>
    </row>
    <row r="41" spans="1:14" ht="14" x14ac:dyDescent="0.3">
      <c r="A41" s="3" t="s">
        <v>29</v>
      </c>
      <c r="D41" s="31">
        <f t="shared" si="1"/>
        <v>14</v>
      </c>
      <c r="E41" s="8">
        <v>4</v>
      </c>
      <c r="F41" s="1">
        <v>3</v>
      </c>
      <c r="G41" s="8">
        <v>2</v>
      </c>
      <c r="H41" s="8">
        <v>4</v>
      </c>
      <c r="I41" s="8">
        <v>1</v>
      </c>
      <c r="J41" s="1">
        <v>0</v>
      </c>
      <c r="K41" s="1">
        <v>0</v>
      </c>
      <c r="L41" s="6"/>
      <c r="M41" s="6"/>
      <c r="N41" s="3"/>
    </row>
    <row r="42" spans="1:14" ht="14" x14ac:dyDescent="0.3">
      <c r="A42" s="3" t="s">
        <v>30</v>
      </c>
      <c r="D42" s="31">
        <f t="shared" si="1"/>
        <v>7</v>
      </c>
      <c r="E42" s="8">
        <v>2</v>
      </c>
      <c r="F42" s="1">
        <v>1</v>
      </c>
      <c r="G42" s="8">
        <v>3</v>
      </c>
      <c r="H42" s="8">
        <v>1</v>
      </c>
      <c r="I42" s="1">
        <v>0</v>
      </c>
      <c r="J42" s="1">
        <v>0</v>
      </c>
      <c r="K42" s="1">
        <v>0</v>
      </c>
      <c r="L42" s="6"/>
      <c r="M42" s="6"/>
      <c r="N42" s="3"/>
    </row>
    <row r="43" spans="1:14" ht="14" x14ac:dyDescent="0.3">
      <c r="A43" s="3" t="s">
        <v>31</v>
      </c>
      <c r="D43" s="31">
        <f t="shared" si="1"/>
        <v>2</v>
      </c>
      <c r="E43" s="8">
        <v>1</v>
      </c>
      <c r="F43" s="1">
        <v>0</v>
      </c>
      <c r="G43" s="8">
        <v>0</v>
      </c>
      <c r="H43" s="1">
        <v>1</v>
      </c>
      <c r="I43" s="1">
        <v>0</v>
      </c>
      <c r="J43" s="1">
        <v>0</v>
      </c>
      <c r="K43" s="1">
        <v>0</v>
      </c>
      <c r="L43" s="6"/>
      <c r="M43" s="6"/>
      <c r="N43" s="3"/>
    </row>
    <row r="44" spans="1:14" ht="14" x14ac:dyDescent="0.3">
      <c r="A44" s="3" t="s">
        <v>32</v>
      </c>
      <c r="D44" s="31">
        <f t="shared" si="1"/>
        <v>3</v>
      </c>
      <c r="E44" s="8">
        <v>3</v>
      </c>
      <c r="F44" s="1">
        <v>0</v>
      </c>
      <c r="G44" s="8">
        <v>0</v>
      </c>
      <c r="H44" s="1">
        <v>0</v>
      </c>
      <c r="I44" s="1">
        <v>0</v>
      </c>
      <c r="J44" s="1">
        <v>0</v>
      </c>
      <c r="K44" s="1">
        <v>0</v>
      </c>
      <c r="L44" s="6"/>
      <c r="M44" s="6"/>
      <c r="N44" s="3"/>
    </row>
    <row r="45" spans="1:14" ht="14" x14ac:dyDescent="0.3">
      <c r="A45" s="3" t="s">
        <v>33</v>
      </c>
      <c r="D45" s="31">
        <f t="shared" si="1"/>
        <v>0</v>
      </c>
      <c r="E45" s="8">
        <v>0</v>
      </c>
      <c r="F45" s="1">
        <v>0</v>
      </c>
      <c r="G45" s="8">
        <v>0</v>
      </c>
      <c r="H45" s="1">
        <v>0</v>
      </c>
      <c r="I45" s="1">
        <v>0</v>
      </c>
      <c r="J45" s="1">
        <v>0</v>
      </c>
      <c r="K45" s="1">
        <v>0</v>
      </c>
      <c r="L45" s="6"/>
      <c r="M45" s="6"/>
      <c r="N45" s="3"/>
    </row>
    <row r="46" spans="1:14" s="4" customFormat="1" ht="14" x14ac:dyDescent="0.3">
      <c r="A46" s="10" t="s">
        <v>39</v>
      </c>
      <c r="D46" s="31">
        <f t="shared" si="1"/>
        <v>12</v>
      </c>
      <c r="E46" s="8">
        <v>1</v>
      </c>
      <c r="F46" s="1">
        <v>2</v>
      </c>
      <c r="G46" s="8">
        <v>5</v>
      </c>
      <c r="H46" s="1">
        <v>3</v>
      </c>
      <c r="I46" s="1">
        <v>1</v>
      </c>
      <c r="J46" s="1">
        <v>0</v>
      </c>
      <c r="K46" s="1">
        <v>0</v>
      </c>
      <c r="L46" s="6"/>
      <c r="M46" s="6"/>
    </row>
    <row r="47" spans="1:14" ht="14" x14ac:dyDescent="0.3">
      <c r="A47" s="3" t="s">
        <v>37</v>
      </c>
      <c r="D47" s="31">
        <f>SUM(D35:D46)</f>
        <v>113</v>
      </c>
      <c r="E47" s="2"/>
      <c r="K47" s="6"/>
    </row>
  </sheetData>
  <phoneticPr fontId="3"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49"/>
  <sheetViews>
    <sheetView workbookViewId="0">
      <selection activeCell="M12" sqref="M12"/>
    </sheetView>
  </sheetViews>
  <sheetFormatPr defaultColWidth="9" defaultRowHeight="13" x14ac:dyDescent="0.3"/>
  <cols>
    <col min="1" max="3" width="9" style="3"/>
    <col min="4" max="4" width="9" style="4"/>
    <col min="5" max="10" width="9" style="3"/>
    <col min="11" max="12" width="9" style="2"/>
    <col min="13" max="16384" width="9" style="3"/>
  </cols>
  <sheetData>
    <row r="1" spans="1:110" x14ac:dyDescent="0.3">
      <c r="B1" s="15" t="s">
        <v>35</v>
      </c>
      <c r="G1" s="125" t="s">
        <v>116</v>
      </c>
    </row>
    <row r="2" spans="1:110" x14ac:dyDescent="0.3">
      <c r="B2" s="15"/>
      <c r="E2" s="5"/>
      <c r="F2" s="5"/>
      <c r="G2" s="5"/>
    </row>
    <row r="3" spans="1:110" x14ac:dyDescent="0.3">
      <c r="A3" s="17" t="s">
        <v>40</v>
      </c>
      <c r="B3" s="17"/>
      <c r="C3" s="17"/>
      <c r="D3" s="18" t="s">
        <v>38</v>
      </c>
      <c r="E3" s="24" t="s">
        <v>34</v>
      </c>
      <c r="F3" s="24" t="s">
        <v>34</v>
      </c>
      <c r="G3" s="24" t="s">
        <v>34</v>
      </c>
      <c r="H3" s="24" t="s">
        <v>34</v>
      </c>
      <c r="I3" s="24" t="s">
        <v>34</v>
      </c>
      <c r="J3" s="51" t="s">
        <v>34</v>
      </c>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row>
    <row r="4" spans="1:110" x14ac:dyDescent="0.3">
      <c r="A4" s="15" t="s">
        <v>36</v>
      </c>
      <c r="C4" s="2"/>
      <c r="D4" s="18" t="s">
        <v>41</v>
      </c>
      <c r="E4" s="8">
        <v>4</v>
      </c>
      <c r="F4" s="8">
        <v>4</v>
      </c>
      <c r="G4" s="8">
        <v>4</v>
      </c>
      <c r="H4" s="8">
        <v>4</v>
      </c>
      <c r="I4" s="8">
        <v>4</v>
      </c>
      <c r="J4" s="26">
        <v>4</v>
      </c>
      <c r="K4" s="3"/>
      <c r="L4" s="3"/>
    </row>
    <row r="5" spans="1:110" x14ac:dyDescent="0.3">
      <c r="A5" s="19" t="s">
        <v>94</v>
      </c>
      <c r="B5" s="19"/>
      <c r="C5" s="2"/>
      <c r="D5" s="52"/>
      <c r="E5" s="92">
        <v>26</v>
      </c>
      <c r="F5" s="94">
        <v>27</v>
      </c>
      <c r="G5" s="95">
        <v>28</v>
      </c>
      <c r="H5" s="93">
        <v>29</v>
      </c>
      <c r="I5" s="96">
        <v>30</v>
      </c>
      <c r="J5" s="94">
        <v>31</v>
      </c>
      <c r="K5" s="3"/>
      <c r="L5" s="3"/>
    </row>
    <row r="6" spans="1:110" x14ac:dyDescent="0.3">
      <c r="A6" s="19"/>
      <c r="B6" s="19"/>
      <c r="C6" s="2"/>
      <c r="D6" s="70"/>
      <c r="E6" s="60"/>
      <c r="F6" s="60"/>
      <c r="G6" s="60" t="s">
        <v>120</v>
      </c>
      <c r="H6" s="60"/>
      <c r="I6" s="60"/>
      <c r="J6" s="60"/>
      <c r="K6" s="3"/>
      <c r="L6" s="3"/>
    </row>
    <row r="7" spans="1:110" ht="14" x14ac:dyDescent="0.3">
      <c r="A7" s="19" t="s">
        <v>16</v>
      </c>
      <c r="B7" s="19"/>
      <c r="C7" s="2"/>
      <c r="D7" s="27">
        <f>AVERAGE(E7:J7)</f>
        <v>11.440994</v>
      </c>
      <c r="E7" s="48">
        <v>10.8</v>
      </c>
      <c r="F7" s="11">
        <v>4.7</v>
      </c>
      <c r="G7" s="140"/>
      <c r="H7" s="11">
        <v>16.578299999999999</v>
      </c>
      <c r="I7" s="11">
        <v>14.42667</v>
      </c>
      <c r="J7" s="48">
        <v>10.7</v>
      </c>
      <c r="K7" s="3"/>
      <c r="L7" s="3"/>
    </row>
    <row r="8" spans="1:110" ht="14" x14ac:dyDescent="0.3">
      <c r="A8" s="57" t="s">
        <v>57</v>
      </c>
      <c r="B8" s="57"/>
      <c r="C8" s="58"/>
      <c r="D8" s="27" t="e">
        <f>AVERAGE(E8:J8)</f>
        <v>#DIV/0!</v>
      </c>
      <c r="E8" s="48" t="e">
        <v>#DIV/0!</v>
      </c>
      <c r="F8" s="11">
        <v>0</v>
      </c>
      <c r="G8" s="140"/>
      <c r="H8" s="11"/>
      <c r="I8" s="11"/>
      <c r="J8" s="48">
        <v>0</v>
      </c>
      <c r="K8" s="3"/>
      <c r="L8" s="3"/>
    </row>
    <row r="9" spans="1:110" ht="14" x14ac:dyDescent="0.3">
      <c r="A9" s="15" t="s">
        <v>17</v>
      </c>
      <c r="D9" s="28"/>
      <c r="E9" s="49"/>
      <c r="F9" s="13"/>
      <c r="G9" s="141"/>
      <c r="H9" s="13"/>
      <c r="I9" s="13"/>
      <c r="J9" s="49"/>
      <c r="K9" s="3"/>
      <c r="L9" s="3"/>
    </row>
    <row r="10" spans="1:110" ht="14" x14ac:dyDescent="0.3">
      <c r="A10" s="3" t="s">
        <v>0</v>
      </c>
      <c r="D10" s="27">
        <f t="shared" ref="D10:D26" si="0">AVERAGE(E10:J10)</f>
        <v>-9.9999999999999978E-2</v>
      </c>
      <c r="E10" s="48">
        <v>-0.4</v>
      </c>
      <c r="F10" s="11">
        <v>0</v>
      </c>
      <c r="G10" s="140"/>
      <c r="H10" s="11">
        <v>-1</v>
      </c>
      <c r="I10" s="11">
        <v>0.4</v>
      </c>
      <c r="J10" s="48">
        <v>0.5</v>
      </c>
      <c r="K10" s="3"/>
      <c r="L10" s="3"/>
    </row>
    <row r="11" spans="1:110" ht="14" x14ac:dyDescent="0.3">
      <c r="A11" s="3" t="s">
        <v>1</v>
      </c>
      <c r="D11" s="27">
        <f t="shared" si="0"/>
        <v>-0.13999999999999996</v>
      </c>
      <c r="E11" s="48">
        <v>0.1</v>
      </c>
      <c r="F11" s="11">
        <v>0</v>
      </c>
      <c r="G11" s="140"/>
      <c r="H11" s="11">
        <v>-1.2</v>
      </c>
      <c r="I11" s="11">
        <v>0</v>
      </c>
      <c r="J11" s="48">
        <v>0.4</v>
      </c>
      <c r="K11" s="3"/>
      <c r="L11" s="3"/>
    </row>
    <row r="12" spans="1:110" ht="14" x14ac:dyDescent="0.3">
      <c r="A12" s="3" t="s">
        <v>2</v>
      </c>
      <c r="D12" s="27">
        <f t="shared" si="0"/>
        <v>-0.33999999999999997</v>
      </c>
      <c r="E12" s="48">
        <v>-0.5</v>
      </c>
      <c r="F12" s="11">
        <v>0</v>
      </c>
      <c r="G12" s="140"/>
      <c r="H12" s="11">
        <v>-0.8</v>
      </c>
      <c r="I12" s="11">
        <v>-0.6</v>
      </c>
      <c r="J12" s="48">
        <v>0.2</v>
      </c>
      <c r="K12" s="3"/>
      <c r="L12" s="3"/>
    </row>
    <row r="13" spans="1:110" ht="14" x14ac:dyDescent="0.3">
      <c r="A13" s="3" t="s">
        <v>3</v>
      </c>
      <c r="D13" s="27">
        <f t="shared" si="0"/>
        <v>-0.53999999999999992</v>
      </c>
      <c r="E13" s="48">
        <v>-0.7</v>
      </c>
      <c r="F13" s="11">
        <v>0</v>
      </c>
      <c r="G13" s="140"/>
      <c r="H13" s="11">
        <v>-1.4</v>
      </c>
      <c r="I13" s="11">
        <v>0.4</v>
      </c>
      <c r="J13" s="48">
        <v>-1</v>
      </c>
      <c r="K13" s="3"/>
      <c r="L13" s="3"/>
    </row>
    <row r="14" spans="1:110" ht="14" x14ac:dyDescent="0.3">
      <c r="A14" s="3" t="s">
        <v>4</v>
      </c>
      <c r="D14" s="27">
        <f t="shared" si="0"/>
        <v>-0.53999999999999992</v>
      </c>
      <c r="E14" s="48">
        <v>-0.2</v>
      </c>
      <c r="F14" s="11">
        <v>-1</v>
      </c>
      <c r="G14" s="140"/>
      <c r="H14" s="11">
        <v>-1.2</v>
      </c>
      <c r="I14" s="11">
        <v>-0.4</v>
      </c>
      <c r="J14" s="48">
        <v>0.1</v>
      </c>
      <c r="K14" s="3"/>
      <c r="L14" s="3"/>
    </row>
    <row r="15" spans="1:110" ht="14" x14ac:dyDescent="0.3">
      <c r="A15" s="3" t="s">
        <v>5</v>
      </c>
      <c r="D15" s="27">
        <f t="shared" si="0"/>
        <v>-0.4</v>
      </c>
      <c r="E15" s="48">
        <v>-0.1</v>
      </c>
      <c r="F15" s="11">
        <v>0</v>
      </c>
      <c r="G15" s="140"/>
      <c r="H15" s="11">
        <v>-1.2</v>
      </c>
      <c r="I15" s="11">
        <v>-0.2</v>
      </c>
      <c r="J15" s="48">
        <v>-0.5</v>
      </c>
      <c r="K15" s="3"/>
      <c r="L15" s="3"/>
    </row>
    <row r="16" spans="1:110" ht="14" x14ac:dyDescent="0.3">
      <c r="A16" s="3" t="s">
        <v>6</v>
      </c>
      <c r="D16" s="27">
        <f t="shared" si="0"/>
        <v>-0.3000000000000001</v>
      </c>
      <c r="E16" s="48">
        <v>-0.2</v>
      </c>
      <c r="F16" s="11">
        <v>0</v>
      </c>
      <c r="G16" s="140"/>
      <c r="H16" s="11">
        <v>-2.2000000000000002</v>
      </c>
      <c r="I16" s="11">
        <v>-0.2</v>
      </c>
      <c r="J16" s="48">
        <v>1.1000000000000001</v>
      </c>
      <c r="K16" s="3"/>
      <c r="L16" s="3"/>
    </row>
    <row r="17" spans="1:12" ht="14" x14ac:dyDescent="0.3">
      <c r="A17" s="3" t="s">
        <v>7</v>
      </c>
      <c r="D17" s="27">
        <f t="shared" si="0"/>
        <v>-0.97999999999999987</v>
      </c>
      <c r="E17" s="48">
        <v>0.1</v>
      </c>
      <c r="F17" s="11">
        <v>0</v>
      </c>
      <c r="G17" s="140"/>
      <c r="H17" s="11">
        <v>-2.2999999999999998</v>
      </c>
      <c r="I17" s="11">
        <v>-2</v>
      </c>
      <c r="J17" s="48">
        <v>-0.7</v>
      </c>
      <c r="K17" s="3"/>
      <c r="L17" s="3"/>
    </row>
    <row r="18" spans="1:12" ht="14" x14ac:dyDescent="0.3">
      <c r="A18" s="3" t="s">
        <v>8</v>
      </c>
      <c r="D18" s="27">
        <f t="shared" si="0"/>
        <v>-0.38000000000000006</v>
      </c>
      <c r="E18" s="48">
        <v>-0.1</v>
      </c>
      <c r="F18" s="11">
        <v>-1</v>
      </c>
      <c r="G18" s="140"/>
      <c r="H18" s="11">
        <v>-1.1000000000000001</v>
      </c>
      <c r="I18" s="11">
        <v>-0.2</v>
      </c>
      <c r="J18" s="48">
        <v>0.5</v>
      </c>
      <c r="K18" s="3"/>
      <c r="L18" s="3"/>
    </row>
    <row r="19" spans="1:12" ht="14" x14ac:dyDescent="0.3">
      <c r="A19" s="3" t="s">
        <v>9</v>
      </c>
      <c r="D19" s="27">
        <f t="shared" si="0"/>
        <v>2.0000000000000018E-2</v>
      </c>
      <c r="E19" s="48">
        <v>0.3</v>
      </c>
      <c r="F19" s="11">
        <v>0</v>
      </c>
      <c r="G19" s="140"/>
      <c r="H19" s="11">
        <v>-1</v>
      </c>
      <c r="I19" s="11">
        <v>-0.2</v>
      </c>
      <c r="J19" s="48">
        <v>1</v>
      </c>
      <c r="K19" s="3"/>
      <c r="L19" s="3"/>
    </row>
    <row r="20" spans="1:12" ht="14" x14ac:dyDescent="0.3">
      <c r="A20" s="3" t="s">
        <v>10</v>
      </c>
      <c r="D20" s="27">
        <f t="shared" si="0"/>
        <v>-0.15999999999999998</v>
      </c>
      <c r="E20" s="48">
        <v>-0.3</v>
      </c>
      <c r="F20" s="11">
        <v>0</v>
      </c>
      <c r="G20" s="140"/>
      <c r="H20" s="11">
        <v>-0.6</v>
      </c>
      <c r="I20" s="11">
        <v>-0.4</v>
      </c>
      <c r="J20" s="48">
        <v>0.5</v>
      </c>
      <c r="K20" s="3"/>
      <c r="L20" s="3"/>
    </row>
    <row r="21" spans="1:12" ht="14" x14ac:dyDescent="0.3">
      <c r="A21" s="3" t="s">
        <v>11</v>
      </c>
      <c r="D21" s="27">
        <f t="shared" si="0"/>
        <v>0.16</v>
      </c>
      <c r="E21" s="48">
        <v>0.5</v>
      </c>
      <c r="F21" s="11">
        <v>0</v>
      </c>
      <c r="G21" s="140"/>
      <c r="H21" s="11">
        <v>-0.2</v>
      </c>
      <c r="I21" s="11">
        <v>0</v>
      </c>
      <c r="J21" s="48">
        <v>0.5</v>
      </c>
      <c r="K21" s="3"/>
      <c r="L21" s="3"/>
    </row>
    <row r="22" spans="1:12" ht="14" x14ac:dyDescent="0.3">
      <c r="A22" s="3" t="s">
        <v>12</v>
      </c>
      <c r="D22" s="27">
        <f t="shared" si="0"/>
        <v>-0.67999999999999994</v>
      </c>
      <c r="E22" s="48">
        <v>-0.3</v>
      </c>
      <c r="F22" s="11">
        <v>0</v>
      </c>
      <c r="G22" s="140"/>
      <c r="H22" s="11">
        <v>-2.1</v>
      </c>
      <c r="I22" s="11">
        <v>-0.6</v>
      </c>
      <c r="J22" s="48">
        <v>-0.4</v>
      </c>
      <c r="K22" s="3"/>
      <c r="L22" s="3"/>
    </row>
    <row r="23" spans="1:12" ht="14" x14ac:dyDescent="0.3">
      <c r="A23" s="3" t="s">
        <v>13</v>
      </c>
      <c r="D23" s="27">
        <f t="shared" si="0"/>
        <v>-0.42000000000000004</v>
      </c>
      <c r="E23" s="48">
        <v>-0.6</v>
      </c>
      <c r="F23" s="11">
        <v>0</v>
      </c>
      <c r="G23" s="140"/>
      <c r="H23" s="11">
        <v>-1.1000000000000001</v>
      </c>
      <c r="I23" s="11">
        <v>-1</v>
      </c>
      <c r="J23" s="48">
        <v>0.6</v>
      </c>
      <c r="K23" s="3"/>
      <c r="L23" s="3"/>
    </row>
    <row r="24" spans="1:12" ht="14" x14ac:dyDescent="0.3">
      <c r="A24" s="3" t="s">
        <v>14</v>
      </c>
      <c r="D24" s="27">
        <f t="shared" si="0"/>
        <v>-0.26</v>
      </c>
      <c r="E24" s="48">
        <v>-0.1</v>
      </c>
      <c r="F24" s="11">
        <v>0</v>
      </c>
      <c r="G24" s="140"/>
      <c r="H24" s="11">
        <v>-1</v>
      </c>
      <c r="I24" s="11">
        <v>-0.4</v>
      </c>
      <c r="J24" s="48">
        <v>0.2</v>
      </c>
      <c r="K24" s="3"/>
      <c r="L24" s="3"/>
    </row>
    <row r="25" spans="1:12" ht="14" x14ac:dyDescent="0.3">
      <c r="A25" s="3" t="s">
        <v>15</v>
      </c>
      <c r="D25" s="27">
        <f t="shared" si="0"/>
        <v>-0.84000000000000008</v>
      </c>
      <c r="E25" s="48">
        <v>-0.2</v>
      </c>
      <c r="F25" s="11">
        <v>0</v>
      </c>
      <c r="G25" s="140"/>
      <c r="H25" s="11">
        <v>-1.9</v>
      </c>
      <c r="I25" s="11">
        <v>-1.6</v>
      </c>
      <c r="J25" s="48">
        <v>-0.5</v>
      </c>
      <c r="K25" s="3"/>
      <c r="L25" s="3"/>
    </row>
    <row r="26" spans="1:12" ht="14" x14ac:dyDescent="0.3">
      <c r="A26" s="20" t="s">
        <v>18</v>
      </c>
      <c r="C26" s="4"/>
      <c r="D26" s="27">
        <f t="shared" si="0"/>
        <v>-5.9</v>
      </c>
      <c r="E26" s="48">
        <v>-2.7</v>
      </c>
      <c r="F26" s="11">
        <v>-2</v>
      </c>
      <c r="G26" s="140"/>
      <c r="H26" s="11">
        <v>-20.2</v>
      </c>
      <c r="I26" s="11">
        <v>-7</v>
      </c>
      <c r="J26" s="48">
        <v>2.4</v>
      </c>
      <c r="K26" s="3"/>
      <c r="L26" s="3"/>
    </row>
    <row r="27" spans="1:12" ht="14" x14ac:dyDescent="0.3">
      <c r="D27" s="28"/>
      <c r="E27" s="49"/>
      <c r="F27" s="13"/>
      <c r="G27" s="141"/>
      <c r="H27" s="13"/>
      <c r="I27" s="13"/>
      <c r="J27" s="49"/>
      <c r="K27" s="3"/>
      <c r="L27" s="3"/>
    </row>
    <row r="28" spans="1:12" ht="14" x14ac:dyDescent="0.3">
      <c r="A28" s="3" t="s">
        <v>19</v>
      </c>
      <c r="D28" s="27">
        <f>AVERAGE(E28:J28)</f>
        <v>0.3</v>
      </c>
      <c r="E28" s="48">
        <v>0</v>
      </c>
      <c r="F28" s="11">
        <v>1</v>
      </c>
      <c r="G28" s="140"/>
      <c r="H28" s="11">
        <v>0</v>
      </c>
      <c r="I28" s="11">
        <v>0</v>
      </c>
      <c r="J28" s="48">
        <v>0.5</v>
      </c>
      <c r="K28" s="3"/>
      <c r="L28" s="3"/>
    </row>
    <row r="29" spans="1:12" ht="14" x14ac:dyDescent="0.3">
      <c r="A29" s="3" t="s">
        <v>20</v>
      </c>
      <c r="D29" s="27">
        <f>AVERAGE(E29:J29)</f>
        <v>0.2</v>
      </c>
      <c r="E29" s="48">
        <v>0.6</v>
      </c>
      <c r="F29" s="11">
        <v>0</v>
      </c>
      <c r="G29" s="140"/>
      <c r="H29" s="11">
        <v>0</v>
      </c>
      <c r="I29" s="11">
        <v>0</v>
      </c>
      <c r="J29" s="48">
        <v>0.4</v>
      </c>
      <c r="K29" s="3"/>
      <c r="L29" s="3"/>
    </row>
    <row r="30" spans="1:12" ht="14" x14ac:dyDescent="0.3">
      <c r="D30" s="29"/>
      <c r="E30" s="49"/>
      <c r="F30" s="13"/>
      <c r="G30" s="141"/>
      <c r="H30" s="13"/>
      <c r="I30" s="13"/>
      <c r="J30" s="49"/>
      <c r="K30" s="3"/>
      <c r="L30" s="3"/>
    </row>
    <row r="31" spans="1:12" ht="14" x14ac:dyDescent="0.3">
      <c r="A31" s="3" t="s">
        <v>21</v>
      </c>
      <c r="D31" s="27">
        <f>AVERAGE(E31:J31)</f>
        <v>0.78</v>
      </c>
      <c r="E31" s="48">
        <v>1.1000000000000001</v>
      </c>
      <c r="F31" s="11">
        <v>0</v>
      </c>
      <c r="G31" s="140"/>
      <c r="H31" s="11">
        <v>1.1000000000000001</v>
      </c>
      <c r="I31" s="11">
        <v>0.6</v>
      </c>
      <c r="J31" s="48">
        <v>1.1000000000000001</v>
      </c>
      <c r="K31" s="3"/>
      <c r="L31" s="3"/>
    </row>
    <row r="32" spans="1:12" ht="14" x14ac:dyDescent="0.3">
      <c r="A32" s="3" t="s">
        <v>22</v>
      </c>
      <c r="D32" s="27">
        <f>AVERAGE(E32:J32)</f>
        <v>0.24</v>
      </c>
      <c r="E32" s="48">
        <v>0.1</v>
      </c>
      <c r="F32" s="11">
        <v>0</v>
      </c>
      <c r="G32" s="140"/>
      <c r="H32" s="11">
        <v>0.3</v>
      </c>
      <c r="I32" s="11">
        <v>0.6</v>
      </c>
      <c r="J32" s="48">
        <v>0.2</v>
      </c>
      <c r="K32" s="3"/>
      <c r="L32" s="3"/>
    </row>
    <row r="33" spans="1:12" ht="14" x14ac:dyDescent="0.3">
      <c r="D33" s="30"/>
      <c r="E33" s="50"/>
      <c r="F33" s="9"/>
      <c r="G33" s="142"/>
      <c r="H33" s="9"/>
      <c r="I33" s="9"/>
      <c r="J33" s="50"/>
      <c r="K33" s="3"/>
      <c r="L33" s="3"/>
    </row>
    <row r="34" spans="1:12" ht="14" x14ac:dyDescent="0.3">
      <c r="A34" s="15" t="s">
        <v>23</v>
      </c>
      <c r="B34" s="15"/>
      <c r="C34" s="15"/>
      <c r="D34" s="30"/>
      <c r="E34" s="50"/>
      <c r="F34" s="9"/>
      <c r="G34" s="142"/>
      <c r="H34" s="9"/>
      <c r="I34" s="9"/>
      <c r="J34" s="50">
        <v>6</v>
      </c>
      <c r="K34" s="3"/>
      <c r="L34" s="3"/>
    </row>
    <row r="35" spans="1:12" ht="14" x14ac:dyDescent="0.3">
      <c r="A35" s="5" t="s">
        <v>24</v>
      </c>
      <c r="D35" s="31">
        <f t="shared" ref="D35:D46" si="1">SUM(E35:J35)</f>
        <v>7</v>
      </c>
      <c r="E35" s="14">
        <v>2</v>
      </c>
      <c r="F35" s="1">
        <v>0</v>
      </c>
      <c r="G35" s="143"/>
      <c r="H35" s="1">
        <v>5</v>
      </c>
      <c r="I35" s="1">
        <v>0</v>
      </c>
      <c r="J35" s="1">
        <v>0</v>
      </c>
      <c r="K35" s="3"/>
      <c r="L35" s="3"/>
    </row>
    <row r="36" spans="1:12" ht="14" x14ac:dyDescent="0.3">
      <c r="A36" s="5" t="s">
        <v>25</v>
      </c>
      <c r="D36" s="31">
        <f t="shared" si="1"/>
        <v>4</v>
      </c>
      <c r="E36" s="14">
        <v>1</v>
      </c>
      <c r="F36" s="1">
        <v>0</v>
      </c>
      <c r="G36" s="143"/>
      <c r="H36" s="1">
        <v>2</v>
      </c>
      <c r="I36" s="1">
        <v>1</v>
      </c>
      <c r="J36" s="1">
        <v>0</v>
      </c>
      <c r="K36" s="3"/>
      <c r="L36" s="3"/>
    </row>
    <row r="37" spans="1:12" ht="14" x14ac:dyDescent="0.3">
      <c r="A37" s="5" t="s">
        <v>26</v>
      </c>
      <c r="B37" s="5"/>
      <c r="D37" s="31">
        <f t="shared" si="1"/>
        <v>6</v>
      </c>
      <c r="E37" s="14">
        <v>0</v>
      </c>
      <c r="F37" s="1">
        <v>0</v>
      </c>
      <c r="G37" s="143"/>
      <c r="H37" s="1">
        <v>2</v>
      </c>
      <c r="I37" s="1">
        <v>1</v>
      </c>
      <c r="J37" s="1">
        <v>3</v>
      </c>
      <c r="K37" s="3"/>
      <c r="L37" s="3"/>
    </row>
    <row r="38" spans="1:12" ht="14" x14ac:dyDescent="0.3">
      <c r="A38" s="5" t="s">
        <v>27</v>
      </c>
      <c r="B38" s="5"/>
      <c r="D38" s="31">
        <f t="shared" si="1"/>
        <v>8</v>
      </c>
      <c r="E38" s="14">
        <v>3</v>
      </c>
      <c r="F38" s="1">
        <v>0</v>
      </c>
      <c r="G38" s="143"/>
      <c r="H38" s="1">
        <v>4</v>
      </c>
      <c r="I38" s="1">
        <v>1</v>
      </c>
      <c r="J38" s="1">
        <v>0</v>
      </c>
      <c r="K38" s="3"/>
      <c r="L38" s="3"/>
    </row>
    <row r="39" spans="1:12" ht="14" x14ac:dyDescent="0.3">
      <c r="A39" s="5" t="s">
        <v>28</v>
      </c>
      <c r="B39" s="5"/>
      <c r="D39" s="31">
        <f t="shared" si="1"/>
        <v>0</v>
      </c>
      <c r="E39" s="14">
        <v>0</v>
      </c>
      <c r="F39" s="1">
        <v>0</v>
      </c>
      <c r="G39" s="143"/>
      <c r="H39" s="1">
        <v>0</v>
      </c>
      <c r="I39" s="1">
        <v>0</v>
      </c>
      <c r="J39" s="1">
        <v>0</v>
      </c>
      <c r="K39" s="3"/>
      <c r="L39" s="3"/>
    </row>
    <row r="40" spans="1:12" ht="14" x14ac:dyDescent="0.3">
      <c r="A40" s="66" t="s">
        <v>56</v>
      </c>
      <c r="B40" s="5"/>
      <c r="D40" s="31">
        <f t="shared" si="1"/>
        <v>7</v>
      </c>
      <c r="E40" s="14">
        <v>0</v>
      </c>
      <c r="F40" s="1">
        <v>0</v>
      </c>
      <c r="G40" s="143"/>
      <c r="H40" s="1">
        <v>6</v>
      </c>
      <c r="I40" s="1">
        <v>1</v>
      </c>
      <c r="J40" s="1">
        <v>0</v>
      </c>
      <c r="K40" s="3"/>
      <c r="L40" s="3"/>
    </row>
    <row r="41" spans="1:12" ht="14" x14ac:dyDescent="0.3">
      <c r="A41" s="3" t="s">
        <v>29</v>
      </c>
      <c r="D41" s="31">
        <f t="shared" si="1"/>
        <v>6</v>
      </c>
      <c r="E41" s="14">
        <v>2</v>
      </c>
      <c r="F41" s="1">
        <v>0</v>
      </c>
      <c r="G41" s="143"/>
      <c r="H41" s="1">
        <v>2</v>
      </c>
      <c r="I41" s="1">
        <v>1</v>
      </c>
      <c r="J41" s="1">
        <v>1</v>
      </c>
      <c r="K41" s="3"/>
      <c r="L41" s="3"/>
    </row>
    <row r="42" spans="1:12" ht="14" x14ac:dyDescent="0.3">
      <c r="A42" s="3" t="s">
        <v>30</v>
      </c>
      <c r="D42" s="31">
        <f t="shared" si="1"/>
        <v>6</v>
      </c>
      <c r="E42" s="14">
        <v>4</v>
      </c>
      <c r="F42" s="1">
        <v>1</v>
      </c>
      <c r="G42" s="143"/>
      <c r="H42" s="1">
        <v>1</v>
      </c>
      <c r="I42" s="1">
        <v>0</v>
      </c>
      <c r="J42" s="1">
        <v>0</v>
      </c>
      <c r="K42" s="3"/>
      <c r="L42" s="3"/>
    </row>
    <row r="43" spans="1:12" ht="14" x14ac:dyDescent="0.3">
      <c r="A43" s="3" t="s">
        <v>31</v>
      </c>
      <c r="D43" s="31">
        <f t="shared" si="1"/>
        <v>2</v>
      </c>
      <c r="E43" s="14">
        <v>2</v>
      </c>
      <c r="F43" s="1">
        <v>0</v>
      </c>
      <c r="G43" s="143"/>
      <c r="H43" s="1">
        <v>0</v>
      </c>
      <c r="I43" s="1">
        <v>0</v>
      </c>
      <c r="J43" s="1">
        <v>0</v>
      </c>
      <c r="K43" s="3"/>
      <c r="L43" s="3"/>
    </row>
    <row r="44" spans="1:12" ht="14" x14ac:dyDescent="0.3">
      <c r="A44" s="3" t="s">
        <v>32</v>
      </c>
      <c r="D44" s="31">
        <f t="shared" si="1"/>
        <v>0</v>
      </c>
      <c r="E44" s="14">
        <v>0</v>
      </c>
      <c r="F44" s="1">
        <v>0</v>
      </c>
      <c r="G44" s="143"/>
      <c r="H44" s="1">
        <v>0</v>
      </c>
      <c r="I44" s="1">
        <v>0</v>
      </c>
      <c r="J44" s="1">
        <v>0</v>
      </c>
      <c r="K44" s="3"/>
      <c r="L44" s="3"/>
    </row>
    <row r="45" spans="1:12" ht="14" x14ac:dyDescent="0.3">
      <c r="A45" s="3" t="s">
        <v>33</v>
      </c>
      <c r="D45" s="31">
        <f t="shared" si="1"/>
        <v>4</v>
      </c>
      <c r="E45" s="14">
        <v>0</v>
      </c>
      <c r="F45" s="1">
        <v>0</v>
      </c>
      <c r="G45" s="143"/>
      <c r="H45" s="1">
        <v>1</v>
      </c>
      <c r="I45" s="1"/>
      <c r="J45" s="1">
        <v>3</v>
      </c>
      <c r="K45" s="3"/>
      <c r="L45" s="3"/>
    </row>
    <row r="46" spans="1:12" s="4" customFormat="1" ht="14" x14ac:dyDescent="0.3">
      <c r="A46" s="65" t="s">
        <v>55</v>
      </c>
      <c r="D46" s="31">
        <f t="shared" si="1"/>
        <v>2</v>
      </c>
      <c r="E46" s="14">
        <v>2</v>
      </c>
      <c r="F46" s="1">
        <v>0</v>
      </c>
      <c r="G46" s="143"/>
      <c r="H46" s="1"/>
      <c r="I46" s="1"/>
      <c r="J46" s="1"/>
    </row>
    <row r="47" spans="1:12" s="4" customFormat="1" ht="14" x14ac:dyDescent="0.3">
      <c r="A47" s="3" t="s">
        <v>37</v>
      </c>
      <c r="B47" s="3"/>
      <c r="C47" s="3"/>
      <c r="D47" s="31">
        <f>SUM(D35:D46)</f>
        <v>52</v>
      </c>
      <c r="E47" s="6"/>
      <c r="F47" s="9"/>
      <c r="G47" s="6"/>
      <c r="H47" s="6"/>
      <c r="I47" s="6"/>
      <c r="J47" s="6"/>
      <c r="K47" s="6"/>
      <c r="L47" s="6"/>
    </row>
    <row r="49" spans="7:10" x14ac:dyDescent="0.3">
      <c r="G49" s="6"/>
      <c r="H49" s="6"/>
      <c r="I49" s="6"/>
      <c r="J49" s="6"/>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7"/>
  <sheetViews>
    <sheetView workbookViewId="0">
      <selection activeCell="G7" sqref="G7:G46"/>
    </sheetView>
  </sheetViews>
  <sheetFormatPr defaultColWidth="9" defaultRowHeight="13" x14ac:dyDescent="0.3"/>
  <cols>
    <col min="1" max="3" width="9" style="3"/>
    <col min="4" max="4" width="9" style="4"/>
    <col min="5" max="5" width="9.58203125" style="21" customWidth="1"/>
    <col min="6" max="16384" width="9" style="3"/>
  </cols>
  <sheetData>
    <row r="1" spans="1:114" x14ac:dyDescent="0.3">
      <c r="B1" s="15" t="s">
        <v>35</v>
      </c>
      <c r="E1" s="3"/>
      <c r="G1" s="3" t="s">
        <v>116</v>
      </c>
    </row>
    <row r="2" spans="1:114" x14ac:dyDescent="0.3">
      <c r="B2" s="15"/>
      <c r="E2" s="16"/>
      <c r="F2" s="5"/>
    </row>
    <row r="3" spans="1:114" x14ac:dyDescent="0.3">
      <c r="A3" s="17" t="s">
        <v>40</v>
      </c>
      <c r="B3" s="17"/>
      <c r="C3" s="17"/>
      <c r="D3" s="18" t="s">
        <v>38</v>
      </c>
      <c r="E3" s="25" t="s">
        <v>34</v>
      </c>
      <c r="F3" s="24" t="s">
        <v>34</v>
      </c>
      <c r="G3" s="24" t="s">
        <v>34</v>
      </c>
      <c r="H3" s="24" t="s">
        <v>34</v>
      </c>
      <c r="I3" s="24" t="s">
        <v>34</v>
      </c>
      <c r="J3" s="44" t="s">
        <v>34</v>
      </c>
      <c r="K3" s="24" t="s">
        <v>34</v>
      </c>
      <c r="L3" s="19"/>
      <c r="M3" s="19"/>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row>
    <row r="4" spans="1:114" x14ac:dyDescent="0.3">
      <c r="A4" s="15" t="s">
        <v>36</v>
      </c>
      <c r="C4" s="2"/>
      <c r="D4" s="18" t="s">
        <v>41</v>
      </c>
      <c r="E4" s="1">
        <v>5</v>
      </c>
      <c r="F4" s="8">
        <v>5</v>
      </c>
      <c r="G4" s="8">
        <v>5</v>
      </c>
      <c r="H4" s="8">
        <v>5</v>
      </c>
      <c r="I4" s="8">
        <v>5</v>
      </c>
      <c r="J4" s="39">
        <v>5</v>
      </c>
      <c r="K4" s="8">
        <v>5</v>
      </c>
      <c r="L4" s="9"/>
      <c r="M4" s="9"/>
    </row>
    <row r="5" spans="1:114" x14ac:dyDescent="0.3">
      <c r="A5" s="19" t="s">
        <v>94</v>
      </c>
      <c r="B5" s="19"/>
      <c r="C5" s="2"/>
      <c r="D5" s="18"/>
      <c r="E5" s="94">
        <v>32</v>
      </c>
      <c r="F5" s="92">
        <v>33</v>
      </c>
      <c r="G5" s="92">
        <v>34</v>
      </c>
      <c r="H5" s="92">
        <v>35</v>
      </c>
      <c r="I5" s="92">
        <v>36</v>
      </c>
      <c r="J5" s="92">
        <v>37</v>
      </c>
      <c r="K5" s="92">
        <v>38</v>
      </c>
      <c r="L5" s="9"/>
      <c r="M5" s="9"/>
    </row>
    <row r="6" spans="1:114" x14ac:dyDescent="0.3">
      <c r="A6" s="19"/>
      <c r="B6" s="19"/>
      <c r="C6" s="2"/>
      <c r="D6" s="61"/>
      <c r="E6" s="77"/>
      <c r="F6" s="60" t="s">
        <v>122</v>
      </c>
      <c r="G6" s="62"/>
      <c r="H6" s="77"/>
      <c r="I6" s="62"/>
      <c r="J6" s="77"/>
      <c r="K6" s="67"/>
      <c r="L6" s="9"/>
      <c r="M6" s="9"/>
    </row>
    <row r="7" spans="1:114" ht="15" x14ac:dyDescent="0.3">
      <c r="A7" s="19" t="s">
        <v>16</v>
      </c>
      <c r="B7" s="19"/>
      <c r="C7" s="2"/>
      <c r="D7" s="27">
        <f>AVERAGE(E7:M7)</f>
        <v>9.9999999999999982</v>
      </c>
      <c r="E7" s="123">
        <v>3.4</v>
      </c>
      <c r="F7" s="11">
        <v>7.3</v>
      </c>
      <c r="G7" s="11"/>
      <c r="H7" s="11">
        <v>6.9</v>
      </c>
      <c r="I7" s="133">
        <v>16.95</v>
      </c>
      <c r="J7" s="127">
        <v>21.15</v>
      </c>
      <c r="K7" s="11">
        <v>4.3</v>
      </c>
      <c r="L7" s="13"/>
      <c r="M7" s="13"/>
    </row>
    <row r="8" spans="1:114" ht="15" x14ac:dyDescent="0.3">
      <c r="A8" s="57"/>
      <c r="B8" s="57"/>
      <c r="C8" s="58"/>
      <c r="D8" s="55"/>
      <c r="E8" s="123"/>
      <c r="F8" s="11"/>
      <c r="G8" s="113"/>
      <c r="H8" s="113"/>
      <c r="I8" s="132"/>
      <c r="J8" s="126"/>
      <c r="K8" s="8"/>
      <c r="L8" s="13"/>
      <c r="M8" s="13"/>
    </row>
    <row r="9" spans="1:114" ht="15" x14ac:dyDescent="0.3">
      <c r="A9" s="15" t="s">
        <v>17</v>
      </c>
      <c r="D9" s="28"/>
      <c r="E9" s="118"/>
      <c r="G9" s="13"/>
      <c r="H9" s="13"/>
      <c r="I9" s="132"/>
      <c r="J9" s="126"/>
      <c r="K9" s="4"/>
      <c r="L9" s="13"/>
      <c r="M9" s="13"/>
    </row>
    <row r="10" spans="1:114" ht="15" x14ac:dyDescent="0.3">
      <c r="A10" s="3" t="s">
        <v>0</v>
      </c>
      <c r="D10" s="27">
        <f t="shared" ref="D10:D26" si="0">AVERAGE(E10:M10)</f>
        <v>-0.45833333333333331</v>
      </c>
      <c r="E10" s="123">
        <v>-0.25</v>
      </c>
      <c r="F10" s="11">
        <v>0</v>
      </c>
      <c r="G10" s="11"/>
      <c r="H10" s="11">
        <v>-0.1</v>
      </c>
      <c r="I10" s="136">
        <v>-1</v>
      </c>
      <c r="J10" s="130">
        <v>-1</v>
      </c>
      <c r="K10" s="11">
        <v>-0.4</v>
      </c>
      <c r="L10" s="13"/>
      <c r="M10" s="13"/>
    </row>
    <row r="11" spans="1:114" ht="15" x14ac:dyDescent="0.3">
      <c r="A11" s="3" t="s">
        <v>1</v>
      </c>
      <c r="D11" s="27">
        <f t="shared" si="0"/>
        <v>-1.2083333333333333</v>
      </c>
      <c r="E11" s="123">
        <v>-0.75</v>
      </c>
      <c r="F11" s="11">
        <v>-1</v>
      </c>
      <c r="G11" s="11"/>
      <c r="H11" s="11">
        <v>0.2</v>
      </c>
      <c r="I11" s="136">
        <v>-3.5</v>
      </c>
      <c r="J11" s="130">
        <v>-2.5</v>
      </c>
      <c r="K11" s="11">
        <v>0.3</v>
      </c>
      <c r="L11" s="13"/>
      <c r="M11" s="13"/>
    </row>
    <row r="12" spans="1:114" ht="15" x14ac:dyDescent="0.3">
      <c r="A12" s="3" t="s">
        <v>2</v>
      </c>
      <c r="D12" s="27">
        <f t="shared" si="0"/>
        <v>-0.48333333333333334</v>
      </c>
      <c r="E12" s="123">
        <v>-1.5</v>
      </c>
      <c r="F12" s="11">
        <v>-0.2</v>
      </c>
      <c r="G12" s="11"/>
      <c r="H12" s="11">
        <v>-0.1</v>
      </c>
      <c r="I12" s="136">
        <v>-0.5</v>
      </c>
      <c r="J12" s="130">
        <v>-1</v>
      </c>
      <c r="K12" s="11">
        <v>0.4</v>
      </c>
      <c r="L12" s="13"/>
      <c r="M12" s="13"/>
    </row>
    <row r="13" spans="1:114" ht="15" x14ac:dyDescent="0.3">
      <c r="A13" s="3" t="s">
        <v>3</v>
      </c>
      <c r="D13" s="27">
        <f t="shared" si="0"/>
        <v>-1.0166666666666666</v>
      </c>
      <c r="E13" s="123">
        <v>-2</v>
      </c>
      <c r="F13" s="11">
        <v>-0.3</v>
      </c>
      <c r="G13" s="11"/>
      <c r="H13" s="11">
        <v>0.2</v>
      </c>
      <c r="I13" s="136">
        <v>-2</v>
      </c>
      <c r="J13" s="130">
        <v>-2</v>
      </c>
      <c r="K13" s="11">
        <v>0</v>
      </c>
      <c r="L13" s="13"/>
      <c r="M13" s="13"/>
    </row>
    <row r="14" spans="1:114" ht="15" x14ac:dyDescent="0.3">
      <c r="A14" s="3" t="s">
        <v>4</v>
      </c>
      <c r="D14" s="27">
        <f t="shared" si="0"/>
        <v>-1.0916666666666666</v>
      </c>
      <c r="E14" s="123">
        <v>-0.25</v>
      </c>
      <c r="F14" s="11">
        <v>-0.6</v>
      </c>
      <c r="G14" s="11"/>
      <c r="H14" s="11">
        <v>-0.2</v>
      </c>
      <c r="I14" s="136">
        <v>-1.5</v>
      </c>
      <c r="J14" s="130">
        <v>-4</v>
      </c>
      <c r="K14" s="11">
        <v>0</v>
      </c>
      <c r="L14" s="13"/>
      <c r="M14" s="13"/>
    </row>
    <row r="15" spans="1:114" ht="15" x14ac:dyDescent="0.3">
      <c r="A15" s="3" t="s">
        <v>5</v>
      </c>
      <c r="D15" s="27">
        <f t="shared" si="0"/>
        <v>-0.79166666666666663</v>
      </c>
      <c r="E15" s="123">
        <v>-0.25</v>
      </c>
      <c r="F15" s="11">
        <v>0</v>
      </c>
      <c r="G15" s="11"/>
      <c r="H15" s="11">
        <v>0</v>
      </c>
      <c r="I15" s="136">
        <v>-3</v>
      </c>
      <c r="J15" s="130">
        <v>-1.5</v>
      </c>
      <c r="K15" s="11">
        <v>0</v>
      </c>
      <c r="L15" s="13"/>
      <c r="M15" s="13"/>
    </row>
    <row r="16" spans="1:114" ht="15" x14ac:dyDescent="0.3">
      <c r="A16" s="3" t="s">
        <v>6</v>
      </c>
      <c r="D16" s="27">
        <f t="shared" si="0"/>
        <v>-1.5583333333333333</v>
      </c>
      <c r="E16" s="123">
        <v>-2.75</v>
      </c>
      <c r="F16" s="11">
        <v>-0.9</v>
      </c>
      <c r="G16" s="11"/>
      <c r="H16" s="11">
        <v>-0.2</v>
      </c>
      <c r="I16" s="136">
        <v>-3</v>
      </c>
      <c r="J16" s="130">
        <v>-2.5</v>
      </c>
      <c r="K16" s="11">
        <v>0</v>
      </c>
      <c r="L16" s="13"/>
      <c r="M16" s="13"/>
    </row>
    <row r="17" spans="1:13" ht="15" x14ac:dyDescent="0.3">
      <c r="A17" s="3" t="s">
        <v>7</v>
      </c>
      <c r="D17" s="27">
        <f t="shared" si="0"/>
        <v>-1.0416666666666667</v>
      </c>
      <c r="E17" s="123">
        <v>-2.75</v>
      </c>
      <c r="F17" s="11">
        <v>-0.5</v>
      </c>
      <c r="G17" s="11"/>
      <c r="H17" s="11">
        <v>-0.1</v>
      </c>
      <c r="I17" s="136">
        <v>1</v>
      </c>
      <c r="J17" s="130">
        <v>-3.5</v>
      </c>
      <c r="K17" s="11">
        <v>-0.4</v>
      </c>
      <c r="L17" s="13"/>
      <c r="M17" s="13"/>
    </row>
    <row r="18" spans="1:13" ht="15" x14ac:dyDescent="0.3">
      <c r="A18" s="3" t="s">
        <v>8</v>
      </c>
      <c r="D18" s="27">
        <f t="shared" si="0"/>
        <v>-0.84166666666666667</v>
      </c>
      <c r="E18" s="123">
        <v>-1.25</v>
      </c>
      <c r="F18" s="11">
        <v>0.4</v>
      </c>
      <c r="G18" s="11"/>
      <c r="H18" s="11">
        <v>-0.2</v>
      </c>
      <c r="I18" s="136">
        <v>-0.5</v>
      </c>
      <c r="J18" s="130">
        <v>-3.5</v>
      </c>
      <c r="K18" s="11">
        <v>0</v>
      </c>
      <c r="L18" s="13"/>
      <c r="M18" s="13"/>
    </row>
    <row r="19" spans="1:13" ht="15" x14ac:dyDescent="0.3">
      <c r="A19" s="3" t="s">
        <v>9</v>
      </c>
      <c r="D19" s="27">
        <f t="shared" si="0"/>
        <v>-0.29166666666666669</v>
      </c>
      <c r="E19" s="123">
        <v>0.25</v>
      </c>
      <c r="F19" s="11">
        <v>0</v>
      </c>
      <c r="G19" s="11"/>
      <c r="H19" s="11">
        <v>-0.2</v>
      </c>
      <c r="I19" s="136">
        <v>1</v>
      </c>
      <c r="J19" s="130">
        <v>-2.5</v>
      </c>
      <c r="K19" s="11">
        <v>-0.3</v>
      </c>
      <c r="L19" s="13"/>
      <c r="M19" s="13"/>
    </row>
    <row r="20" spans="1:13" ht="15" x14ac:dyDescent="0.3">
      <c r="A20" s="3" t="s">
        <v>10</v>
      </c>
      <c r="D20" s="27">
        <f t="shared" si="0"/>
        <v>4.1666666666666685E-2</v>
      </c>
      <c r="E20" s="123">
        <v>-1.75</v>
      </c>
      <c r="F20" s="11">
        <v>-0.3</v>
      </c>
      <c r="G20" s="11"/>
      <c r="H20" s="11">
        <v>-0.1</v>
      </c>
      <c r="I20" s="136">
        <v>2</v>
      </c>
      <c r="J20" s="130">
        <v>1</v>
      </c>
      <c r="K20" s="11">
        <v>-0.6</v>
      </c>
      <c r="L20" s="13"/>
      <c r="M20" s="13"/>
    </row>
    <row r="21" spans="1:13" ht="15" x14ac:dyDescent="0.3">
      <c r="A21" s="3" t="s">
        <v>11</v>
      </c>
      <c r="D21" s="27">
        <f t="shared" si="0"/>
        <v>-0.48333333333333334</v>
      </c>
      <c r="E21" s="123">
        <v>-0.5</v>
      </c>
      <c r="F21" s="11">
        <v>-0.5</v>
      </c>
      <c r="G21" s="11"/>
      <c r="H21" s="11">
        <v>-0.5</v>
      </c>
      <c r="I21" s="136">
        <v>0</v>
      </c>
      <c r="J21" s="130">
        <v>-1.5</v>
      </c>
      <c r="K21" s="11">
        <v>0.1</v>
      </c>
      <c r="L21" s="13"/>
      <c r="M21" s="13"/>
    </row>
    <row r="22" spans="1:13" ht="15" x14ac:dyDescent="0.3">
      <c r="A22" s="3" t="s">
        <v>12</v>
      </c>
      <c r="D22" s="27">
        <f t="shared" si="0"/>
        <v>-1.675</v>
      </c>
      <c r="E22" s="123">
        <v>-2.25</v>
      </c>
      <c r="F22" s="11">
        <v>-1</v>
      </c>
      <c r="G22" s="11"/>
      <c r="H22" s="11">
        <v>-0.5</v>
      </c>
      <c r="I22" s="136">
        <v>-2</v>
      </c>
      <c r="J22" s="130">
        <v>-4</v>
      </c>
      <c r="K22" s="11">
        <v>-0.3</v>
      </c>
      <c r="L22" s="13"/>
      <c r="M22" s="13"/>
    </row>
    <row r="23" spans="1:13" ht="15" x14ac:dyDescent="0.3">
      <c r="A23" s="3" t="s">
        <v>13</v>
      </c>
      <c r="D23" s="27">
        <f t="shared" si="0"/>
        <v>-0.52500000000000002</v>
      </c>
      <c r="E23" s="123">
        <v>-1.75</v>
      </c>
      <c r="F23" s="11">
        <v>-0.7</v>
      </c>
      <c r="G23" s="11"/>
      <c r="H23" s="11">
        <v>-0.2</v>
      </c>
      <c r="I23" s="136">
        <v>2</v>
      </c>
      <c r="J23" s="130">
        <v>-2.5</v>
      </c>
      <c r="K23" s="11">
        <v>0</v>
      </c>
      <c r="L23" s="13"/>
      <c r="M23" s="13"/>
    </row>
    <row r="24" spans="1:13" ht="15" x14ac:dyDescent="0.3">
      <c r="A24" s="3" t="s">
        <v>14</v>
      </c>
      <c r="D24" s="27">
        <f t="shared" si="0"/>
        <v>-1.1333333333333335</v>
      </c>
      <c r="E24" s="123">
        <v>-1.5</v>
      </c>
      <c r="F24" s="11">
        <v>-0.3</v>
      </c>
      <c r="G24" s="11"/>
      <c r="H24" s="11">
        <v>-0.1</v>
      </c>
      <c r="I24" s="136">
        <v>0</v>
      </c>
      <c r="J24" s="130">
        <v>-5</v>
      </c>
      <c r="K24" s="11">
        <v>0.1</v>
      </c>
      <c r="L24" s="13"/>
      <c r="M24" s="13"/>
    </row>
    <row r="25" spans="1:13" ht="15" x14ac:dyDescent="0.3">
      <c r="A25" s="3" t="s">
        <v>15</v>
      </c>
      <c r="D25" s="27">
        <f t="shared" si="0"/>
        <v>-0.95833333333333337</v>
      </c>
      <c r="E25" s="123">
        <v>-1.75</v>
      </c>
      <c r="F25" s="11">
        <v>-0.3</v>
      </c>
      <c r="G25" s="11"/>
      <c r="H25" s="11">
        <v>0.2</v>
      </c>
      <c r="I25" s="136">
        <v>0</v>
      </c>
      <c r="J25" s="130">
        <v>-3.5</v>
      </c>
      <c r="K25" s="11">
        <v>-0.4</v>
      </c>
      <c r="L25" s="13"/>
      <c r="M25" s="13"/>
    </row>
    <row r="26" spans="1:13" ht="15" x14ac:dyDescent="0.3">
      <c r="A26" s="20" t="s">
        <v>18</v>
      </c>
      <c r="C26" s="4"/>
      <c r="D26" s="27">
        <f t="shared" si="0"/>
        <v>-11.916666666666666</v>
      </c>
      <c r="E26" s="123">
        <v>-21</v>
      </c>
      <c r="F26" s="11">
        <v>-6.2</v>
      </c>
      <c r="G26" s="11"/>
      <c r="H26" s="11">
        <v>-1.7</v>
      </c>
      <c r="I26" s="136">
        <v>-11</v>
      </c>
      <c r="J26" s="130">
        <v>-30</v>
      </c>
      <c r="K26" s="11">
        <v>-1.6</v>
      </c>
      <c r="L26" s="13"/>
      <c r="M26" s="13"/>
    </row>
    <row r="27" spans="1:13" ht="15" x14ac:dyDescent="0.3">
      <c r="D27" s="28"/>
      <c r="E27" s="124"/>
      <c r="F27" s="114"/>
      <c r="G27" s="13"/>
      <c r="H27" s="13"/>
      <c r="I27" s="137"/>
      <c r="J27" s="131"/>
      <c r="K27" s="114"/>
      <c r="L27" s="13"/>
      <c r="M27" s="13"/>
    </row>
    <row r="28" spans="1:13" ht="15" x14ac:dyDescent="0.3">
      <c r="A28" s="3" t="s">
        <v>19</v>
      </c>
      <c r="D28" s="27">
        <f>AVERAGE(E28:M28)</f>
        <v>0.70833333333333337</v>
      </c>
      <c r="E28" s="123">
        <v>0.25</v>
      </c>
      <c r="F28" s="11">
        <v>0.8</v>
      </c>
      <c r="G28" s="11"/>
      <c r="H28" s="11">
        <v>0</v>
      </c>
      <c r="I28" s="136">
        <v>1</v>
      </c>
      <c r="J28" s="130">
        <v>1.5</v>
      </c>
      <c r="K28" s="11">
        <v>0.7</v>
      </c>
      <c r="L28" s="13"/>
      <c r="M28" s="13"/>
    </row>
    <row r="29" spans="1:13" ht="15" x14ac:dyDescent="0.3">
      <c r="A29" s="3" t="s">
        <v>20</v>
      </c>
      <c r="D29" s="27">
        <f>AVERAGE(E29:M29)</f>
        <v>1.8250000000000002</v>
      </c>
      <c r="E29" s="123">
        <v>0.25</v>
      </c>
      <c r="F29" s="11">
        <v>1.6</v>
      </c>
      <c r="G29" s="11"/>
      <c r="H29" s="11">
        <v>-0.8</v>
      </c>
      <c r="I29" s="136">
        <v>1</v>
      </c>
      <c r="J29" s="130">
        <v>8</v>
      </c>
      <c r="K29" s="11">
        <v>0.9</v>
      </c>
      <c r="L29" s="13"/>
      <c r="M29" s="13"/>
    </row>
    <row r="30" spans="1:13" ht="15" x14ac:dyDescent="0.3">
      <c r="D30" s="29"/>
      <c r="E30" s="122"/>
      <c r="F30" s="9"/>
      <c r="G30" s="13"/>
      <c r="H30" s="13"/>
      <c r="I30" s="135"/>
      <c r="J30" s="129"/>
      <c r="K30" s="9"/>
      <c r="L30" s="13"/>
      <c r="M30" s="13"/>
    </row>
    <row r="31" spans="1:13" ht="15" x14ac:dyDescent="0.3">
      <c r="A31" s="3" t="s">
        <v>21</v>
      </c>
      <c r="D31" s="27">
        <f>AVERAGE(E31:M31)</f>
        <v>0.78333333333333333</v>
      </c>
      <c r="E31" s="123">
        <v>1</v>
      </c>
      <c r="F31" s="11">
        <v>1.3</v>
      </c>
      <c r="G31" s="11"/>
      <c r="H31" s="11">
        <v>0.1</v>
      </c>
      <c r="I31" s="136">
        <v>1</v>
      </c>
      <c r="J31" s="130">
        <v>1</v>
      </c>
      <c r="K31" s="11">
        <v>0.3</v>
      </c>
      <c r="L31" s="13"/>
      <c r="M31" s="13"/>
    </row>
    <row r="32" spans="1:13" ht="15" x14ac:dyDescent="0.3">
      <c r="A32" s="3" t="s">
        <v>22</v>
      </c>
      <c r="D32" s="27">
        <f>AVERAGE(E32:M32)</f>
        <v>1.3583333333333334</v>
      </c>
      <c r="E32" s="123">
        <v>0.25</v>
      </c>
      <c r="F32" s="11">
        <v>1.2</v>
      </c>
      <c r="G32" s="11"/>
      <c r="H32" s="11">
        <v>0.9</v>
      </c>
      <c r="I32" s="136">
        <v>2.5</v>
      </c>
      <c r="J32" s="130">
        <v>3</v>
      </c>
      <c r="K32" s="11">
        <v>0.3</v>
      </c>
      <c r="L32" s="13"/>
      <c r="M32" s="13"/>
    </row>
    <row r="33" spans="1:13" ht="15" x14ac:dyDescent="0.3">
      <c r="D33" s="30"/>
      <c r="E33" s="121"/>
      <c r="F33" s="4"/>
      <c r="G33" s="9"/>
      <c r="H33" s="9"/>
      <c r="I33" s="134"/>
      <c r="J33" s="128"/>
      <c r="K33" s="4"/>
      <c r="L33" s="9"/>
      <c r="M33" s="9"/>
    </row>
    <row r="34" spans="1:13" ht="15" x14ac:dyDescent="0.3">
      <c r="A34" s="15" t="s">
        <v>23</v>
      </c>
      <c r="B34" s="15"/>
      <c r="C34" s="15"/>
      <c r="D34" s="30"/>
      <c r="E34" s="121"/>
      <c r="F34" s="4"/>
      <c r="G34" s="9"/>
      <c r="H34" s="9"/>
      <c r="I34" s="134"/>
      <c r="J34" s="128"/>
      <c r="K34" s="4"/>
      <c r="L34" s="9"/>
      <c r="M34" s="9"/>
    </row>
    <row r="35" spans="1:13" ht="15" x14ac:dyDescent="0.3">
      <c r="A35" s="5" t="s">
        <v>24</v>
      </c>
      <c r="D35" s="31">
        <f t="shared" ref="D35:D40" si="1">SUM(E35:M35)</f>
        <v>5</v>
      </c>
      <c r="E35" s="120">
        <v>0</v>
      </c>
      <c r="F35" s="8">
        <v>2</v>
      </c>
      <c r="G35" s="1"/>
      <c r="H35" s="1">
        <v>3</v>
      </c>
      <c r="I35" s="133">
        <v>0</v>
      </c>
      <c r="J35" s="127">
        <v>0</v>
      </c>
      <c r="K35" s="8">
        <v>0</v>
      </c>
      <c r="L35" s="6"/>
      <c r="M35" s="6"/>
    </row>
    <row r="36" spans="1:13" ht="15" x14ac:dyDescent="0.3">
      <c r="A36" s="5" t="s">
        <v>25</v>
      </c>
      <c r="D36" s="31">
        <f t="shared" si="1"/>
        <v>3</v>
      </c>
      <c r="E36" s="120">
        <v>1</v>
      </c>
      <c r="F36" s="8">
        <v>0</v>
      </c>
      <c r="G36" s="1"/>
      <c r="H36" s="1">
        <v>1</v>
      </c>
      <c r="I36" s="133">
        <v>0</v>
      </c>
      <c r="J36" s="127">
        <v>0</v>
      </c>
      <c r="K36" s="8">
        <v>1</v>
      </c>
      <c r="L36" s="6"/>
      <c r="M36" s="6"/>
    </row>
    <row r="37" spans="1:13" ht="15" x14ac:dyDescent="0.3">
      <c r="A37" s="5" t="s">
        <v>26</v>
      </c>
      <c r="B37" s="5"/>
      <c r="D37" s="31">
        <f t="shared" si="1"/>
        <v>2</v>
      </c>
      <c r="E37" s="120">
        <v>0</v>
      </c>
      <c r="F37" s="8">
        <v>0</v>
      </c>
      <c r="G37" s="1"/>
      <c r="H37" s="1">
        <v>1</v>
      </c>
      <c r="I37" s="133">
        <v>1</v>
      </c>
      <c r="J37" s="127">
        <v>0</v>
      </c>
      <c r="K37" s="8">
        <v>0</v>
      </c>
      <c r="L37" s="6"/>
      <c r="M37" s="6"/>
    </row>
    <row r="38" spans="1:13" ht="15" x14ac:dyDescent="0.3">
      <c r="A38" s="5" t="s">
        <v>27</v>
      </c>
      <c r="B38" s="5"/>
      <c r="D38" s="31">
        <f t="shared" si="1"/>
        <v>9</v>
      </c>
      <c r="E38" s="120">
        <v>1</v>
      </c>
      <c r="F38" s="8">
        <v>5</v>
      </c>
      <c r="G38" s="1"/>
      <c r="H38" s="1">
        <v>1</v>
      </c>
      <c r="I38" s="133">
        <v>0</v>
      </c>
      <c r="J38" s="127">
        <v>0</v>
      </c>
      <c r="K38" s="8">
        <v>2</v>
      </c>
      <c r="L38" s="6"/>
      <c r="M38" s="6"/>
    </row>
    <row r="39" spans="1:13" ht="15" x14ac:dyDescent="0.3">
      <c r="A39" s="5" t="s">
        <v>28</v>
      </c>
      <c r="B39" s="5"/>
      <c r="D39" s="31">
        <f t="shared" si="1"/>
        <v>0</v>
      </c>
      <c r="E39" s="120">
        <v>0</v>
      </c>
      <c r="F39" s="8">
        <v>0</v>
      </c>
      <c r="G39" s="1"/>
      <c r="H39" s="1">
        <v>0</v>
      </c>
      <c r="I39" s="133">
        <v>0</v>
      </c>
      <c r="J39" s="127">
        <v>0</v>
      </c>
      <c r="K39" s="8">
        <v>0</v>
      </c>
      <c r="L39" s="6"/>
      <c r="M39" s="6"/>
    </row>
    <row r="40" spans="1:13" ht="15" x14ac:dyDescent="0.3">
      <c r="A40" s="66" t="s">
        <v>56</v>
      </c>
      <c r="B40" s="5"/>
      <c r="D40" s="31">
        <f t="shared" si="1"/>
        <v>2</v>
      </c>
      <c r="E40" s="120">
        <v>0</v>
      </c>
      <c r="F40" s="8">
        <v>1</v>
      </c>
      <c r="G40" s="1"/>
      <c r="H40" s="1">
        <v>1</v>
      </c>
      <c r="I40" s="133">
        <v>0</v>
      </c>
      <c r="J40" s="127">
        <v>0</v>
      </c>
      <c r="K40" s="8">
        <v>0</v>
      </c>
      <c r="L40" s="6"/>
      <c r="M40" s="6"/>
    </row>
    <row r="41" spans="1:13" ht="15" x14ac:dyDescent="0.3">
      <c r="A41" s="3" t="s">
        <v>29</v>
      </c>
      <c r="D41" s="31">
        <f t="shared" ref="D41:D46" si="2">SUM(E41:M41)</f>
        <v>2</v>
      </c>
      <c r="E41" s="120">
        <v>0</v>
      </c>
      <c r="F41" s="8">
        <v>0</v>
      </c>
      <c r="G41" s="1"/>
      <c r="H41" s="1">
        <v>1</v>
      </c>
      <c r="I41" s="133">
        <v>1</v>
      </c>
      <c r="J41" s="127">
        <v>0</v>
      </c>
      <c r="K41" s="8">
        <v>0</v>
      </c>
      <c r="L41" s="6"/>
      <c r="M41" s="6"/>
    </row>
    <row r="42" spans="1:13" ht="15" x14ac:dyDescent="0.3">
      <c r="A42" s="3" t="s">
        <v>30</v>
      </c>
      <c r="D42" s="31">
        <f t="shared" si="2"/>
        <v>6</v>
      </c>
      <c r="E42" s="120">
        <v>1</v>
      </c>
      <c r="F42" s="8">
        <v>1</v>
      </c>
      <c r="G42" s="1"/>
      <c r="H42" s="1">
        <v>3</v>
      </c>
      <c r="I42" s="133">
        <v>0</v>
      </c>
      <c r="J42" s="127">
        <v>0</v>
      </c>
      <c r="K42" s="8">
        <v>1</v>
      </c>
      <c r="L42" s="6"/>
      <c r="M42" s="6"/>
    </row>
    <row r="43" spans="1:13" ht="15" x14ac:dyDescent="0.3">
      <c r="A43" s="3" t="s">
        <v>31</v>
      </c>
      <c r="D43" s="31">
        <f t="shared" si="2"/>
        <v>0</v>
      </c>
      <c r="E43" s="120">
        <v>0</v>
      </c>
      <c r="F43" s="8">
        <v>0</v>
      </c>
      <c r="G43" s="1"/>
      <c r="H43" s="1">
        <v>0</v>
      </c>
      <c r="I43" s="133">
        <v>0</v>
      </c>
      <c r="J43" s="127">
        <v>0</v>
      </c>
      <c r="K43" s="8">
        <v>0</v>
      </c>
      <c r="L43" s="6"/>
      <c r="M43" s="6"/>
    </row>
    <row r="44" spans="1:13" ht="15" x14ac:dyDescent="0.3">
      <c r="A44" s="3" t="s">
        <v>32</v>
      </c>
      <c r="D44" s="31">
        <f t="shared" si="2"/>
        <v>0</v>
      </c>
      <c r="E44" s="120">
        <v>0</v>
      </c>
      <c r="F44" s="8">
        <v>0</v>
      </c>
      <c r="G44" s="1"/>
      <c r="H44" s="1">
        <v>0</v>
      </c>
      <c r="I44" s="133">
        <v>0</v>
      </c>
      <c r="J44" s="127">
        <v>0</v>
      </c>
      <c r="K44" s="8">
        <v>0</v>
      </c>
      <c r="L44" s="6"/>
      <c r="M44" s="6"/>
    </row>
    <row r="45" spans="1:13" ht="15" x14ac:dyDescent="0.3">
      <c r="A45" s="3" t="s">
        <v>33</v>
      </c>
      <c r="D45" s="31">
        <f t="shared" si="2"/>
        <v>0</v>
      </c>
      <c r="E45" s="120">
        <v>0</v>
      </c>
      <c r="F45" s="8">
        <v>0</v>
      </c>
      <c r="G45" s="1"/>
      <c r="H45" s="1">
        <v>0</v>
      </c>
      <c r="I45" s="133">
        <v>0</v>
      </c>
      <c r="J45" s="127">
        <v>0</v>
      </c>
      <c r="K45" s="8">
        <v>0</v>
      </c>
      <c r="L45" s="6"/>
      <c r="M45" s="6"/>
    </row>
    <row r="46" spans="1:13" s="4" customFormat="1" ht="15" x14ac:dyDescent="0.3">
      <c r="A46" s="10" t="s">
        <v>39</v>
      </c>
      <c r="D46" s="31">
        <f t="shared" si="2"/>
        <v>10</v>
      </c>
      <c r="E46" s="120">
        <v>1</v>
      </c>
      <c r="F46" s="8">
        <v>2</v>
      </c>
      <c r="G46" s="1"/>
      <c r="H46" s="1">
        <v>2</v>
      </c>
      <c r="I46" s="133">
        <v>0</v>
      </c>
      <c r="J46" s="127">
        <v>2</v>
      </c>
      <c r="K46" s="8">
        <v>3</v>
      </c>
      <c r="L46" s="6"/>
      <c r="M46" s="6"/>
    </row>
    <row r="47" spans="1:13" ht="14" x14ac:dyDescent="0.3">
      <c r="A47" s="3" t="s">
        <v>37</v>
      </c>
      <c r="D47" s="31">
        <f>SUM(D35:D46)</f>
        <v>39</v>
      </c>
      <c r="E47" s="12"/>
    </row>
  </sheetData>
  <phoneticPr fontId="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48"/>
  <sheetViews>
    <sheetView workbookViewId="0">
      <selection activeCell="K19" sqref="K19"/>
    </sheetView>
  </sheetViews>
  <sheetFormatPr defaultColWidth="9" defaultRowHeight="13" x14ac:dyDescent="0.3"/>
  <cols>
    <col min="1" max="3" width="9" style="3"/>
    <col min="4" max="6" width="9" style="4"/>
    <col min="7" max="16384" width="9" style="3"/>
  </cols>
  <sheetData>
    <row r="1" spans="1:103" x14ac:dyDescent="0.3">
      <c r="B1" s="15" t="s">
        <v>35</v>
      </c>
      <c r="G1" s="3" t="s">
        <v>116</v>
      </c>
    </row>
    <row r="2" spans="1:103" x14ac:dyDescent="0.3">
      <c r="B2" s="15"/>
    </row>
    <row r="3" spans="1:103" x14ac:dyDescent="0.3">
      <c r="A3" s="17" t="s">
        <v>40</v>
      </c>
      <c r="B3" s="17"/>
      <c r="C3" s="17"/>
      <c r="D3" s="18" t="s">
        <v>38</v>
      </c>
      <c r="E3" s="18" t="s">
        <v>34</v>
      </c>
      <c r="F3" s="18" t="s">
        <v>34</v>
      </c>
      <c r="G3" s="24" t="s">
        <v>34</v>
      </c>
      <c r="H3" s="24" t="s">
        <v>34</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row>
    <row r="4" spans="1:103" x14ac:dyDescent="0.3">
      <c r="A4" s="15" t="s">
        <v>36</v>
      </c>
      <c r="C4" s="2"/>
      <c r="D4" s="18" t="s">
        <v>41</v>
      </c>
      <c r="E4" s="8">
        <v>6</v>
      </c>
      <c r="F4" s="8">
        <v>6</v>
      </c>
      <c r="G4" s="8">
        <v>6</v>
      </c>
      <c r="H4" s="8">
        <v>6</v>
      </c>
    </row>
    <row r="5" spans="1:103" x14ac:dyDescent="0.3">
      <c r="A5" s="19" t="s">
        <v>94</v>
      </c>
      <c r="B5" s="19"/>
      <c r="C5" s="2"/>
      <c r="D5" s="18"/>
      <c r="E5" s="94">
        <v>39</v>
      </c>
      <c r="F5" s="94">
        <v>40</v>
      </c>
      <c r="G5" s="94">
        <v>41</v>
      </c>
      <c r="H5" s="94">
        <v>42</v>
      </c>
    </row>
    <row r="6" spans="1:103" x14ac:dyDescent="0.3">
      <c r="A6" s="19"/>
      <c r="B6" s="19"/>
      <c r="C6" s="2"/>
      <c r="D6" s="61"/>
      <c r="E6" s="112" t="s">
        <v>123</v>
      </c>
      <c r="F6" s="9"/>
      <c r="G6" s="9"/>
      <c r="H6" s="9"/>
    </row>
    <row r="7" spans="1:103" ht="14" x14ac:dyDescent="0.3">
      <c r="A7" s="19" t="s">
        <v>16</v>
      </c>
      <c r="B7" s="19"/>
      <c r="C7" s="2"/>
      <c r="D7" s="27">
        <f>AVERAGE(E7:H7)</f>
        <v>7.8</v>
      </c>
      <c r="E7" s="40"/>
      <c r="F7" s="8">
        <v>11.7</v>
      </c>
      <c r="G7" s="11">
        <v>3.7</v>
      </c>
      <c r="H7" s="11">
        <v>8</v>
      </c>
    </row>
    <row r="8" spans="1:103" ht="15" x14ac:dyDescent="0.3">
      <c r="A8" s="57" t="s">
        <v>57</v>
      </c>
      <c r="B8" s="57"/>
      <c r="C8" s="58"/>
      <c r="D8" s="55">
        <f>AVERAGE(E8:H8)</f>
        <v>3.7666666666666671</v>
      </c>
      <c r="E8" s="8"/>
      <c r="F8" s="8">
        <v>7.6</v>
      </c>
      <c r="G8" s="59">
        <v>3.7</v>
      </c>
      <c r="H8" s="59">
        <v>0</v>
      </c>
    </row>
    <row r="9" spans="1:103" ht="14" x14ac:dyDescent="0.3">
      <c r="A9" s="15" t="s">
        <v>17</v>
      </c>
      <c r="D9" s="28"/>
      <c r="G9" s="13"/>
      <c r="H9" s="13"/>
    </row>
    <row r="10" spans="1:103" ht="14" x14ac:dyDescent="0.3">
      <c r="A10" s="3" t="s">
        <v>0</v>
      </c>
      <c r="D10" s="27">
        <f t="shared" ref="D10:D26" si="0">AVERAGE(E10:H10)</f>
        <v>-0.8666666666666667</v>
      </c>
      <c r="E10" s="11"/>
      <c r="F10" s="8">
        <v>-1</v>
      </c>
      <c r="G10" s="11">
        <v>-0.8</v>
      </c>
      <c r="H10" s="11">
        <v>-0.8</v>
      </c>
      <c r="J10" s="119"/>
    </row>
    <row r="11" spans="1:103" ht="14" x14ac:dyDescent="0.3">
      <c r="A11" s="3" t="s">
        <v>1</v>
      </c>
      <c r="D11" s="27">
        <f t="shared" si="0"/>
        <v>-0.76666666666666661</v>
      </c>
      <c r="E11" s="11"/>
      <c r="F11" s="8">
        <v>-1.4</v>
      </c>
      <c r="G11" s="11">
        <v>0.1</v>
      </c>
      <c r="H11" s="11">
        <v>-1</v>
      </c>
    </row>
    <row r="12" spans="1:103" ht="14" x14ac:dyDescent="0.3">
      <c r="A12" s="3" t="s">
        <v>2</v>
      </c>
      <c r="D12" s="27">
        <f t="shared" si="0"/>
        <v>-1.0999999999999999</v>
      </c>
      <c r="E12" s="11"/>
      <c r="F12" s="8">
        <v>-0.9</v>
      </c>
      <c r="G12" s="11">
        <v>-1.7</v>
      </c>
      <c r="H12" s="11">
        <v>-0.7</v>
      </c>
    </row>
    <row r="13" spans="1:103" ht="14" x14ac:dyDescent="0.3">
      <c r="A13" s="3" t="s">
        <v>3</v>
      </c>
      <c r="D13" s="27">
        <f t="shared" si="0"/>
        <v>-1.3333333333333333</v>
      </c>
      <c r="E13" s="11"/>
      <c r="F13" s="8">
        <v>-1.2</v>
      </c>
      <c r="G13" s="11">
        <v>-2.4</v>
      </c>
      <c r="H13" s="11">
        <v>-0.4</v>
      </c>
    </row>
    <row r="14" spans="1:103" ht="14" x14ac:dyDescent="0.3">
      <c r="A14" s="3" t="s">
        <v>4</v>
      </c>
      <c r="D14" s="27">
        <f t="shared" si="0"/>
        <v>-1.1666666666666667</v>
      </c>
      <c r="E14" s="11"/>
      <c r="F14" s="8">
        <v>-1.8</v>
      </c>
      <c r="G14" s="11">
        <v>-1</v>
      </c>
      <c r="H14" s="11">
        <v>-0.7</v>
      </c>
    </row>
    <row r="15" spans="1:103" ht="14" x14ac:dyDescent="0.3">
      <c r="A15" s="3" t="s">
        <v>5</v>
      </c>
      <c r="D15" s="27">
        <f t="shared" si="0"/>
        <v>-0.63333333333333341</v>
      </c>
      <c r="E15" s="11"/>
      <c r="F15" s="8">
        <v>-0.5</v>
      </c>
      <c r="G15" s="11">
        <v>-0.6</v>
      </c>
      <c r="H15" s="11">
        <v>-0.8</v>
      </c>
    </row>
    <row r="16" spans="1:103" ht="14" x14ac:dyDescent="0.3">
      <c r="A16" s="3" t="s">
        <v>6</v>
      </c>
      <c r="D16" s="27">
        <f t="shared" si="0"/>
        <v>-1.2666666666666668</v>
      </c>
      <c r="E16" s="11"/>
      <c r="F16" s="8">
        <v>-1.2</v>
      </c>
      <c r="G16" s="11">
        <v>-2</v>
      </c>
      <c r="H16" s="11">
        <v>-0.6</v>
      </c>
    </row>
    <row r="17" spans="1:8" ht="14" x14ac:dyDescent="0.3">
      <c r="A17" s="3" t="s">
        <v>7</v>
      </c>
      <c r="D17" s="27">
        <f t="shared" si="0"/>
        <v>-1.2333333333333334</v>
      </c>
      <c r="E17" s="11"/>
      <c r="F17" s="8">
        <v>-1.2</v>
      </c>
      <c r="G17" s="11">
        <v>-1.3</v>
      </c>
      <c r="H17" s="11">
        <v>-1.2</v>
      </c>
    </row>
    <row r="18" spans="1:8" ht="14" x14ac:dyDescent="0.3">
      <c r="A18" s="3" t="s">
        <v>8</v>
      </c>
      <c r="D18" s="27">
        <f t="shared" si="0"/>
        <v>-0.46666666666666662</v>
      </c>
      <c r="E18" s="11"/>
      <c r="F18" s="8">
        <v>-0.8</v>
      </c>
      <c r="G18" s="11">
        <v>-0.1</v>
      </c>
      <c r="H18" s="11">
        <v>-0.5</v>
      </c>
    </row>
    <row r="19" spans="1:8" ht="14" x14ac:dyDescent="0.3">
      <c r="A19" s="3" t="s">
        <v>9</v>
      </c>
      <c r="D19" s="27">
        <f t="shared" si="0"/>
        <v>-0.50000000000000011</v>
      </c>
      <c r="E19" s="11"/>
      <c r="F19" s="8">
        <v>-0.8</v>
      </c>
      <c r="G19" s="11">
        <v>-0.9</v>
      </c>
      <c r="H19" s="11">
        <v>0.2</v>
      </c>
    </row>
    <row r="20" spans="1:8" ht="14" x14ac:dyDescent="0.3">
      <c r="A20" s="3" t="s">
        <v>10</v>
      </c>
      <c r="D20" s="27">
        <f t="shared" si="0"/>
        <v>-1.7</v>
      </c>
      <c r="E20" s="11"/>
      <c r="F20" s="8">
        <v>-1</v>
      </c>
      <c r="G20" s="11">
        <v>-2.1</v>
      </c>
      <c r="H20" s="11">
        <v>-2</v>
      </c>
    </row>
    <row r="21" spans="1:8" ht="14" x14ac:dyDescent="0.3">
      <c r="A21" s="3" t="s">
        <v>11</v>
      </c>
      <c r="D21" s="27">
        <f t="shared" si="0"/>
        <v>-0.20000000000000004</v>
      </c>
      <c r="E21" s="11"/>
      <c r="F21" s="8">
        <v>-0.4</v>
      </c>
      <c r="G21" s="11">
        <v>0</v>
      </c>
      <c r="H21" s="11">
        <v>-0.2</v>
      </c>
    </row>
    <row r="22" spans="1:8" ht="14" x14ac:dyDescent="0.3">
      <c r="A22" s="3" t="s">
        <v>12</v>
      </c>
      <c r="D22" s="27">
        <f t="shared" si="0"/>
        <v>-1.2</v>
      </c>
      <c r="E22" s="11"/>
      <c r="F22" s="8">
        <v>-1.4</v>
      </c>
      <c r="G22" s="11">
        <v>-0.9</v>
      </c>
      <c r="H22" s="11">
        <v>-1.3</v>
      </c>
    </row>
    <row r="23" spans="1:8" ht="14" x14ac:dyDescent="0.3">
      <c r="A23" s="3" t="s">
        <v>13</v>
      </c>
      <c r="D23" s="27">
        <f t="shared" si="0"/>
        <v>-1.1333333333333335</v>
      </c>
      <c r="E23" s="11"/>
      <c r="F23" s="8">
        <v>-0.8</v>
      </c>
      <c r="G23" s="11">
        <v>-1.6</v>
      </c>
      <c r="H23" s="11">
        <v>-1</v>
      </c>
    </row>
    <row r="24" spans="1:8" ht="14" x14ac:dyDescent="0.3">
      <c r="A24" s="3" t="s">
        <v>14</v>
      </c>
      <c r="D24" s="27">
        <f t="shared" si="0"/>
        <v>-0.5</v>
      </c>
      <c r="E24" s="11"/>
      <c r="F24" s="8">
        <v>-0.6</v>
      </c>
      <c r="G24" s="11">
        <v>-0.3</v>
      </c>
      <c r="H24" s="11">
        <v>-0.6</v>
      </c>
    </row>
    <row r="25" spans="1:8" ht="14" x14ac:dyDescent="0.3">
      <c r="A25" s="3" t="s">
        <v>15</v>
      </c>
      <c r="D25" s="27">
        <f t="shared" si="0"/>
        <v>-0.46666666666666662</v>
      </c>
      <c r="E25" s="11"/>
      <c r="F25" s="8">
        <v>-1.3</v>
      </c>
      <c r="G25" s="11">
        <v>-0.2</v>
      </c>
      <c r="H25" s="11">
        <v>0.1</v>
      </c>
    </row>
    <row r="26" spans="1:8" ht="14" x14ac:dyDescent="0.3">
      <c r="A26" s="20" t="s">
        <v>18</v>
      </c>
      <c r="C26" s="4"/>
      <c r="D26" s="27">
        <f t="shared" si="0"/>
        <v>-14.666666666666666</v>
      </c>
      <c r="E26" s="11"/>
      <c r="F26" s="8">
        <v>-16.2</v>
      </c>
      <c r="G26" s="11">
        <v>-16.2</v>
      </c>
      <c r="H26" s="11">
        <v>-11.6</v>
      </c>
    </row>
    <row r="27" spans="1:8" ht="14" x14ac:dyDescent="0.3">
      <c r="D27" s="28"/>
      <c r="E27" s="114"/>
      <c r="G27" s="13"/>
      <c r="H27" s="13"/>
    </row>
    <row r="28" spans="1:8" ht="14" x14ac:dyDescent="0.3">
      <c r="A28" s="3" t="s">
        <v>19</v>
      </c>
      <c r="D28" s="27">
        <f>AVERAGE(E28:H28)</f>
        <v>0.5</v>
      </c>
      <c r="E28" s="11"/>
      <c r="F28" s="8">
        <v>0.4</v>
      </c>
      <c r="G28" s="11">
        <v>0</v>
      </c>
      <c r="H28" s="11">
        <v>1.1000000000000001</v>
      </c>
    </row>
    <row r="29" spans="1:8" ht="14" x14ac:dyDescent="0.3">
      <c r="A29" s="3" t="s">
        <v>20</v>
      </c>
      <c r="D29" s="27">
        <f>AVERAGE(E29:H29)</f>
        <v>1.1000000000000001</v>
      </c>
      <c r="E29" s="11"/>
      <c r="F29" s="8">
        <v>0.4</v>
      </c>
      <c r="G29" s="11">
        <v>1.3</v>
      </c>
      <c r="H29" s="11">
        <v>1.6</v>
      </c>
    </row>
    <row r="30" spans="1:8" ht="14" x14ac:dyDescent="0.3">
      <c r="D30" s="29"/>
      <c r="E30" s="9"/>
      <c r="G30" s="13"/>
      <c r="H30" s="13"/>
    </row>
    <row r="31" spans="1:8" ht="14" x14ac:dyDescent="0.3">
      <c r="A31" s="3" t="s">
        <v>21</v>
      </c>
      <c r="D31" s="27">
        <f>AVERAGE(E31:H31)</f>
        <v>1.0333333333333334</v>
      </c>
      <c r="E31" s="11"/>
      <c r="F31" s="8">
        <v>1.1000000000000001</v>
      </c>
      <c r="G31" s="11">
        <v>1</v>
      </c>
      <c r="H31" s="11">
        <v>1</v>
      </c>
    </row>
    <row r="32" spans="1:8" ht="14" x14ac:dyDescent="0.3">
      <c r="A32" s="3" t="s">
        <v>22</v>
      </c>
      <c r="D32" s="27">
        <f>AVERAGE(E32:H32)</f>
        <v>1.5666666666666664</v>
      </c>
      <c r="E32" s="11"/>
      <c r="F32" s="8">
        <v>1.6</v>
      </c>
      <c r="G32" s="11">
        <v>1.7</v>
      </c>
      <c r="H32" s="11">
        <v>1.4</v>
      </c>
    </row>
    <row r="33" spans="1:8" ht="14" x14ac:dyDescent="0.3">
      <c r="D33" s="30"/>
      <c r="G33" s="9"/>
      <c r="H33" s="9"/>
    </row>
    <row r="34" spans="1:8" ht="14" x14ac:dyDescent="0.3">
      <c r="A34" s="15" t="s">
        <v>23</v>
      </c>
      <c r="B34" s="15"/>
      <c r="C34" s="15"/>
      <c r="D34" s="30"/>
      <c r="G34" s="9"/>
      <c r="H34" s="9"/>
    </row>
    <row r="35" spans="1:8" ht="14" x14ac:dyDescent="0.3">
      <c r="A35" s="5" t="s">
        <v>24</v>
      </c>
      <c r="D35" s="31">
        <f t="shared" ref="D35:D46" si="1">SUM(E35:H35)</f>
        <v>3</v>
      </c>
      <c r="E35" s="8"/>
      <c r="F35" s="8">
        <v>1</v>
      </c>
      <c r="G35" s="1">
        <v>1</v>
      </c>
      <c r="H35" s="1">
        <v>1</v>
      </c>
    </row>
    <row r="36" spans="1:8" ht="14" x14ac:dyDescent="0.3">
      <c r="A36" s="5" t="s">
        <v>25</v>
      </c>
      <c r="D36" s="31">
        <f t="shared" si="1"/>
        <v>3</v>
      </c>
      <c r="E36" s="8"/>
      <c r="F36" s="8">
        <v>1</v>
      </c>
      <c r="G36" s="1">
        <v>2</v>
      </c>
      <c r="H36" s="1">
        <v>0</v>
      </c>
    </row>
    <row r="37" spans="1:8" ht="14" x14ac:dyDescent="0.3">
      <c r="A37" s="5" t="s">
        <v>26</v>
      </c>
      <c r="B37" s="5"/>
      <c r="D37" s="31">
        <f t="shared" si="1"/>
        <v>5</v>
      </c>
      <c r="E37" s="8"/>
      <c r="F37" s="8">
        <v>1</v>
      </c>
      <c r="G37" s="1">
        <v>1</v>
      </c>
      <c r="H37" s="1">
        <v>3</v>
      </c>
    </row>
    <row r="38" spans="1:8" ht="14" x14ac:dyDescent="0.3">
      <c r="A38" s="5" t="s">
        <v>27</v>
      </c>
      <c r="B38" s="5"/>
      <c r="D38" s="31">
        <f t="shared" si="1"/>
        <v>4</v>
      </c>
      <c r="E38" s="8"/>
      <c r="F38" s="8">
        <v>2</v>
      </c>
      <c r="G38" s="1">
        <v>0</v>
      </c>
      <c r="H38" s="1">
        <v>2</v>
      </c>
    </row>
    <row r="39" spans="1:8" ht="14" x14ac:dyDescent="0.3">
      <c r="A39" s="5" t="s">
        <v>28</v>
      </c>
      <c r="B39" s="5"/>
      <c r="D39" s="31">
        <f t="shared" si="1"/>
        <v>0</v>
      </c>
      <c r="E39" s="8"/>
      <c r="F39" s="8">
        <v>0</v>
      </c>
      <c r="G39" s="1">
        <v>0</v>
      </c>
      <c r="H39" s="1">
        <v>0</v>
      </c>
    </row>
    <row r="40" spans="1:8" ht="14" x14ac:dyDescent="0.3">
      <c r="A40" s="66" t="s">
        <v>56</v>
      </c>
      <c r="B40" s="5"/>
      <c r="D40" s="31">
        <f t="shared" si="1"/>
        <v>0</v>
      </c>
      <c r="E40" s="8"/>
      <c r="F40" s="8">
        <v>0</v>
      </c>
      <c r="G40" s="14">
        <v>0</v>
      </c>
      <c r="H40" s="14">
        <v>0</v>
      </c>
    </row>
    <row r="41" spans="1:8" ht="14" x14ac:dyDescent="0.3">
      <c r="A41" s="3" t="s">
        <v>29</v>
      </c>
      <c r="D41" s="31">
        <f t="shared" si="1"/>
        <v>5</v>
      </c>
      <c r="E41" s="8"/>
      <c r="F41" s="8">
        <v>2</v>
      </c>
      <c r="G41" s="14">
        <v>0</v>
      </c>
      <c r="H41" s="14">
        <v>3</v>
      </c>
    </row>
    <row r="42" spans="1:8" ht="14" x14ac:dyDescent="0.3">
      <c r="A42" s="3" t="s">
        <v>30</v>
      </c>
      <c r="D42" s="31">
        <f t="shared" si="1"/>
        <v>7</v>
      </c>
      <c r="E42" s="8"/>
      <c r="F42" s="8">
        <v>2</v>
      </c>
      <c r="G42" s="1">
        <v>3</v>
      </c>
      <c r="H42" s="1">
        <v>2</v>
      </c>
    </row>
    <row r="43" spans="1:8" ht="14" x14ac:dyDescent="0.3">
      <c r="A43" s="3" t="s">
        <v>31</v>
      </c>
      <c r="D43" s="31">
        <f t="shared" si="1"/>
        <v>5</v>
      </c>
      <c r="E43" s="8"/>
      <c r="F43" s="8">
        <v>0</v>
      </c>
      <c r="G43" s="1">
        <v>0</v>
      </c>
      <c r="H43" s="1">
        <v>5</v>
      </c>
    </row>
    <row r="44" spans="1:8" ht="14" x14ac:dyDescent="0.3">
      <c r="A44" s="3" t="s">
        <v>32</v>
      </c>
      <c r="D44" s="31">
        <f t="shared" si="1"/>
        <v>4</v>
      </c>
      <c r="E44" s="8"/>
      <c r="F44" s="8">
        <v>0</v>
      </c>
      <c r="G44" s="1">
        <v>2</v>
      </c>
      <c r="H44" s="1">
        <v>2</v>
      </c>
    </row>
    <row r="45" spans="1:8" ht="14" x14ac:dyDescent="0.3">
      <c r="A45" s="3" t="s">
        <v>33</v>
      </c>
      <c r="D45" s="31">
        <f t="shared" si="1"/>
        <v>1</v>
      </c>
      <c r="E45" s="8"/>
      <c r="F45" s="8">
        <v>0</v>
      </c>
      <c r="G45" s="1">
        <v>0</v>
      </c>
      <c r="H45" s="1">
        <v>1</v>
      </c>
    </row>
    <row r="46" spans="1:8" s="4" customFormat="1" ht="14" x14ac:dyDescent="0.3">
      <c r="A46" s="10" t="s">
        <v>39</v>
      </c>
      <c r="D46" s="31">
        <f t="shared" si="1"/>
        <v>8</v>
      </c>
      <c r="E46" s="8"/>
      <c r="F46" s="8">
        <v>3</v>
      </c>
      <c r="G46" s="1">
        <v>0</v>
      </c>
      <c r="H46" s="1">
        <v>5</v>
      </c>
    </row>
    <row r="47" spans="1:8" ht="14" x14ac:dyDescent="0.3">
      <c r="A47" s="3" t="s">
        <v>37</v>
      </c>
      <c r="D47" s="31">
        <f>SUM(D35:D46)</f>
        <v>45</v>
      </c>
    </row>
    <row r="48" spans="1:8" x14ac:dyDescent="0.3">
      <c r="E48" s="115"/>
    </row>
  </sheetData>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Totals</vt:lpstr>
      <vt:lpstr>Statewide</vt:lpstr>
      <vt:lpstr>Region 1</vt:lpstr>
      <vt:lpstr>Region 2</vt:lpstr>
      <vt:lpstr>Region 3</vt:lpstr>
      <vt:lpstr>Region 4</vt:lpstr>
      <vt:lpstr>Region 5</vt:lpstr>
      <vt:lpstr>Region 6</vt:lpstr>
      <vt:lpstr>Provider ID</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Allison</dc:creator>
  <cp:lastModifiedBy>Windows User</cp:lastModifiedBy>
  <cp:lastPrinted>2016-07-15T21:34:02Z</cp:lastPrinted>
  <dcterms:created xsi:type="dcterms:W3CDTF">2006-06-01T22:46:25Z</dcterms:created>
  <dcterms:modified xsi:type="dcterms:W3CDTF">2019-06-28T18:43:47Z</dcterms:modified>
</cp:coreProperties>
</file>